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360" yWindow="36" windowWidth="19416" windowHeight="8772" firstSheet="12" activeTab="15"/>
  </bookViews>
  <sheets>
    <sheet name="Прил 1" sheetId="1" r:id="rId1"/>
    <sheet name="Прил 2" sheetId="2" r:id="rId2"/>
    <sheet name="Прил 3" sheetId="3" r:id="rId3"/>
    <sheet name="Прил4   " sheetId="5" r:id="rId4"/>
    <sheet name="Пр.5 Выравн. обл." sheetId="6" r:id="rId5"/>
    <sheet name="Пр.5 Выравн.р-н" sheetId="7" r:id="rId6"/>
    <sheet name="Пр.5 ВУС" sheetId="8" r:id="rId7"/>
    <sheet name="Пр.5 Содерж.дорог 23-25" sheetId="9" r:id="rId8"/>
    <sheet name="Пр.5 Кап.рем многокв.дом." sheetId="10" r:id="rId9"/>
    <sheet name="Пр.5 Электр.-тепл.-водосн." sheetId="11" r:id="rId10"/>
    <sheet name="Пр.5 Кап.ремонт авт.дорог" sheetId="12" r:id="rId11"/>
    <sheet name="Пр5. Сбаланс. с.п.нерасп.резерв" sheetId="13" r:id="rId12"/>
    <sheet name="Пр 6 источ 23-25" sheetId="14" r:id="rId13"/>
    <sheet name="Пр7 внутр заимст23-25" sheetId="15" r:id="rId14"/>
    <sheet name="пр 8 гарантии " sheetId="16" r:id="rId15"/>
    <sheet name="Пр9  капы " sheetId="17" r:id="rId16"/>
    <sheet name="Лист1" sheetId="18" r:id="rId17"/>
  </sheets>
  <definedNames>
    <definedName name="_xlnm.Print_Area" localSheetId="10">'Пр.5 Кап.ремонт авт.дорог'!$A$1:$E$29</definedName>
    <definedName name="_xlnm.Print_Area" localSheetId="1">'Прил 2'!$A$1:$G$493</definedName>
    <definedName name="_xlnm.Print_Area" localSheetId="2">'Прил 3'!$A$1:$H$522</definedName>
    <definedName name="_xlnm.Print_Area" localSheetId="3">'Прил4   '!$A$1:$K$723</definedName>
  </definedNames>
  <calcPr calcId="125725"/>
</workbook>
</file>

<file path=xl/calcChain.xml><?xml version="1.0" encoding="utf-8"?>
<calcChain xmlns="http://schemas.openxmlformats.org/spreadsheetml/2006/main">
  <c r="I236" i="5"/>
  <c r="I235" s="1"/>
  <c r="J236"/>
  <c r="J235" s="1"/>
  <c r="H236"/>
  <c r="H235" s="1"/>
  <c r="E127" i="1" l="1"/>
  <c r="D127"/>
  <c r="C127"/>
  <c r="D114" l="1"/>
  <c r="E114"/>
  <c r="C114"/>
  <c r="C97" l="1"/>
  <c r="C99"/>
  <c r="I503" i="5" l="1"/>
  <c r="J503"/>
  <c r="H503"/>
  <c r="I273"/>
  <c r="I272" s="1"/>
  <c r="J273"/>
  <c r="J272" s="1"/>
  <c r="I287"/>
  <c r="J287"/>
  <c r="H287"/>
  <c r="I324"/>
  <c r="J324"/>
  <c r="H324"/>
  <c r="H313" l="1"/>
  <c r="C46" i="1" l="1"/>
  <c r="J705" i="5" l="1"/>
  <c r="I705"/>
  <c r="C123" i="1" l="1"/>
  <c r="C122" s="1"/>
  <c r="D100"/>
  <c r="E100"/>
  <c r="C100"/>
  <c r="D122"/>
  <c r="E122"/>
  <c r="E76" i="17" l="1"/>
  <c r="D76"/>
  <c r="C76"/>
  <c r="E66"/>
  <c r="D66"/>
  <c r="C66"/>
  <c r="E57"/>
  <c r="D57"/>
  <c r="C57"/>
  <c r="E52"/>
  <c r="D52"/>
  <c r="C52"/>
  <c r="E45"/>
  <c r="D45"/>
  <c r="C45"/>
  <c r="E36"/>
  <c r="D36"/>
  <c r="C36"/>
  <c r="E21"/>
  <c r="D21"/>
  <c r="C21"/>
  <c r="E17"/>
  <c r="D17"/>
  <c r="C17"/>
  <c r="E46" l="1"/>
  <c r="D58"/>
  <c r="C77"/>
  <c r="E58"/>
  <c r="E77"/>
  <c r="D22"/>
  <c r="E22"/>
  <c r="E78" s="1"/>
  <c r="D46"/>
  <c r="C58"/>
  <c r="D77"/>
  <c r="C22"/>
  <c r="C46"/>
  <c r="C78" l="1"/>
  <c r="D78"/>
  <c r="D17" i="15"/>
  <c r="E19" i="14"/>
  <c r="C15"/>
  <c r="D13"/>
  <c r="C13"/>
  <c r="E11"/>
  <c r="D11"/>
  <c r="C11"/>
  <c r="E16" i="13" l="1"/>
  <c r="D16"/>
  <c r="C16"/>
  <c r="E16" i="12"/>
  <c r="D16"/>
  <c r="C14"/>
  <c r="C13"/>
  <c r="E16" i="11"/>
  <c r="D16"/>
  <c r="C16"/>
  <c r="E28" i="10"/>
  <c r="D28"/>
  <c r="C28"/>
  <c r="E29" i="9"/>
  <c r="D29"/>
  <c r="C29"/>
  <c r="E26" i="8"/>
  <c r="D26"/>
  <c r="C26"/>
  <c r="E20" i="7"/>
  <c r="D20"/>
  <c r="C20"/>
  <c r="E16" i="6"/>
  <c r="D16"/>
  <c r="C16"/>
  <c r="C16" i="12" l="1"/>
  <c r="J698" i="5"/>
  <c r="I698"/>
  <c r="H698"/>
  <c r="J686"/>
  <c r="I686"/>
  <c r="H686"/>
  <c r="J677"/>
  <c r="I677"/>
  <c r="H677"/>
  <c r="J647"/>
  <c r="I647"/>
  <c r="H647"/>
  <c r="J640"/>
  <c r="J639" s="1"/>
  <c r="J638" s="1"/>
  <c r="I640"/>
  <c r="I639" s="1"/>
  <c r="I638" s="1"/>
  <c r="H640"/>
  <c r="J632"/>
  <c r="I632"/>
  <c r="H632"/>
  <c r="J626"/>
  <c r="I626"/>
  <c r="H626"/>
  <c r="J621"/>
  <c r="I621"/>
  <c r="H621"/>
  <c r="J617"/>
  <c r="I617"/>
  <c r="H617"/>
  <c r="J611"/>
  <c r="J610" s="1"/>
  <c r="I611"/>
  <c r="I610" s="1"/>
  <c r="H611"/>
  <c r="H610" s="1"/>
  <c r="J606"/>
  <c r="J605" s="1"/>
  <c r="I606"/>
  <c r="I605" s="1"/>
  <c r="H606"/>
  <c r="H605" s="1"/>
  <c r="J597"/>
  <c r="J596" s="1"/>
  <c r="I597"/>
  <c r="I596" s="1"/>
  <c r="H597"/>
  <c r="H596" s="1"/>
  <c r="J592"/>
  <c r="J591" s="1"/>
  <c r="I592"/>
  <c r="I591" s="1"/>
  <c r="H592"/>
  <c r="H591" s="1"/>
  <c r="J581"/>
  <c r="J580" s="1"/>
  <c r="I581"/>
  <c r="I580" s="1"/>
  <c r="H581"/>
  <c r="H580" s="1"/>
  <c r="J575"/>
  <c r="J574" s="1"/>
  <c r="I575"/>
  <c r="I574" s="1"/>
  <c r="H575"/>
  <c r="H574" s="1"/>
  <c r="J570"/>
  <c r="J569" s="1"/>
  <c r="I570"/>
  <c r="I569" s="1"/>
  <c r="H570"/>
  <c r="H569" s="1"/>
  <c r="J560"/>
  <c r="I560"/>
  <c r="H560"/>
  <c r="J556"/>
  <c r="J555" s="1"/>
  <c r="I556"/>
  <c r="I555" s="1"/>
  <c r="I554" s="1"/>
  <c r="H556"/>
  <c r="H555" s="1"/>
  <c r="J548"/>
  <c r="J547" s="1"/>
  <c r="I548"/>
  <c r="I547" s="1"/>
  <c r="H548"/>
  <c r="H547" s="1"/>
  <c r="J538"/>
  <c r="J537" s="1"/>
  <c r="I538"/>
  <c r="I537" s="1"/>
  <c r="H538"/>
  <c r="H537" s="1"/>
  <c r="J525"/>
  <c r="J524" s="1"/>
  <c r="I525"/>
  <c r="I524" s="1"/>
  <c r="H525"/>
  <c r="H524" s="1"/>
  <c r="J516"/>
  <c r="J515" s="1"/>
  <c r="J514" s="1"/>
  <c r="I516"/>
  <c r="I515" s="1"/>
  <c r="I514" s="1"/>
  <c r="H516"/>
  <c r="H515" s="1"/>
  <c r="H514" s="1"/>
  <c r="J499"/>
  <c r="I499"/>
  <c r="I497" s="1"/>
  <c r="H499"/>
  <c r="H497" s="1"/>
  <c r="J485"/>
  <c r="I485"/>
  <c r="H485"/>
  <c r="J481"/>
  <c r="J480" s="1"/>
  <c r="I481"/>
  <c r="I480" s="1"/>
  <c r="H481"/>
  <c r="H480" s="1"/>
  <c r="J469"/>
  <c r="I469"/>
  <c r="H469"/>
  <c r="J463"/>
  <c r="J462" s="1"/>
  <c r="I463"/>
  <c r="I462" s="1"/>
  <c r="H463"/>
  <c r="H462" s="1"/>
  <c r="J456"/>
  <c r="J455" s="1"/>
  <c r="I456"/>
  <c r="I455" s="1"/>
  <c r="H456"/>
  <c r="H455" s="1"/>
  <c r="H449"/>
  <c r="H448" s="1"/>
  <c r="J443"/>
  <c r="J442" s="1"/>
  <c r="I443"/>
  <c r="I442" s="1"/>
  <c r="H443"/>
  <c r="H442" s="1"/>
  <c r="J436"/>
  <c r="J435" s="1"/>
  <c r="I436"/>
  <c r="I435" s="1"/>
  <c r="H436"/>
  <c r="H435" s="1"/>
  <c r="J429"/>
  <c r="J428" s="1"/>
  <c r="I429"/>
  <c r="I428" s="1"/>
  <c r="H429"/>
  <c r="H428" s="1"/>
  <c r="J420"/>
  <c r="J419" s="1"/>
  <c r="I420"/>
  <c r="I419" s="1"/>
  <c r="H420"/>
  <c r="H419" s="1"/>
  <c r="J415"/>
  <c r="J414" s="1"/>
  <c r="I415"/>
  <c r="I414" s="1"/>
  <c r="H415"/>
  <c r="H414" s="1"/>
  <c r="J408"/>
  <c r="J407" s="1"/>
  <c r="I408"/>
  <c r="I407" s="1"/>
  <c r="H408"/>
  <c r="H407" s="1"/>
  <c r="J403"/>
  <c r="J402" s="1"/>
  <c r="I403"/>
  <c r="I402" s="1"/>
  <c r="H403"/>
  <c r="H402" s="1"/>
  <c r="J398"/>
  <c r="J397" s="1"/>
  <c r="I398"/>
  <c r="I397" s="1"/>
  <c r="H398"/>
  <c r="H397" s="1"/>
  <c r="J393"/>
  <c r="J392" s="1"/>
  <c r="I393"/>
  <c r="I392" s="1"/>
  <c r="H393"/>
  <c r="H392" s="1"/>
  <c r="J385"/>
  <c r="J384" s="1"/>
  <c r="I385"/>
  <c r="I384" s="1"/>
  <c r="H385"/>
  <c r="H384" s="1"/>
  <c r="J380"/>
  <c r="J379" s="1"/>
  <c r="I380"/>
  <c r="I379" s="1"/>
  <c r="H380"/>
  <c r="H379" s="1"/>
  <c r="J359"/>
  <c r="J358" s="1"/>
  <c r="I359"/>
  <c r="I358" s="1"/>
  <c r="H359"/>
  <c r="H358" s="1"/>
  <c r="J354"/>
  <c r="J353" s="1"/>
  <c r="I354"/>
  <c r="I353" s="1"/>
  <c r="H354"/>
  <c r="H353" s="1"/>
  <c r="J343"/>
  <c r="J342" s="1"/>
  <c r="I343"/>
  <c r="I342" s="1"/>
  <c r="H343"/>
  <c r="H342" s="1"/>
  <c r="J338"/>
  <c r="J337" s="1"/>
  <c r="I338"/>
  <c r="I337" s="1"/>
  <c r="H338"/>
  <c r="H337" s="1"/>
  <c r="J329"/>
  <c r="J328" s="1"/>
  <c r="I329"/>
  <c r="I328" s="1"/>
  <c r="H329"/>
  <c r="H328" s="1"/>
  <c r="J291"/>
  <c r="J290" s="1"/>
  <c r="I291"/>
  <c r="I290" s="1"/>
  <c r="H291"/>
  <c r="H290" s="1"/>
  <c r="J283"/>
  <c r="J282" s="1"/>
  <c r="I283"/>
  <c r="I282" s="1"/>
  <c r="H283"/>
  <c r="H282" s="1"/>
  <c r="J278"/>
  <c r="J277" s="1"/>
  <c r="I278"/>
  <c r="I277" s="1"/>
  <c r="H278"/>
  <c r="H277" s="1"/>
  <c r="H273"/>
  <c r="H272" s="1"/>
  <c r="J264"/>
  <c r="J263" s="1"/>
  <c r="I264"/>
  <c r="I263" s="1"/>
  <c r="H264"/>
  <c r="H263" s="1"/>
  <c r="J259"/>
  <c r="J258" s="1"/>
  <c r="I259"/>
  <c r="I258" s="1"/>
  <c r="H259"/>
  <c r="H258"/>
  <c r="J241"/>
  <c r="J240" s="1"/>
  <c r="I241"/>
  <c r="I240" s="1"/>
  <c r="H241"/>
  <c r="H240" s="1"/>
  <c r="J230"/>
  <c r="I230"/>
  <c r="H230"/>
  <c r="J223"/>
  <c r="J222" s="1"/>
  <c r="I223"/>
  <c r="I222" s="1"/>
  <c r="H223"/>
  <c r="H222" s="1"/>
  <c r="J214"/>
  <c r="J213" s="1"/>
  <c r="I214"/>
  <c r="I213" s="1"/>
  <c r="H214"/>
  <c r="H213" s="1"/>
  <c r="J203"/>
  <c r="J202" s="1"/>
  <c r="I203"/>
  <c r="I202" s="1"/>
  <c r="H203"/>
  <c r="H202" s="1"/>
  <c r="J193"/>
  <c r="J192" s="1"/>
  <c r="I193"/>
  <c r="I192" s="1"/>
  <c r="H193"/>
  <c r="H192" s="1"/>
  <c r="J187"/>
  <c r="J186" s="1"/>
  <c r="I187"/>
  <c r="I186" s="1"/>
  <c r="H187"/>
  <c r="H186" s="1"/>
  <c r="J182"/>
  <c r="J181" s="1"/>
  <c r="I182"/>
  <c r="I181" s="1"/>
  <c r="H182"/>
  <c r="H181" s="1"/>
  <c r="H180" s="1"/>
  <c r="J169"/>
  <c r="J168" s="1"/>
  <c r="I169"/>
  <c r="I168" s="1"/>
  <c r="H169"/>
  <c r="H168" s="1"/>
  <c r="J164"/>
  <c r="J159" s="1"/>
  <c r="I164"/>
  <c r="H164"/>
  <c r="J160"/>
  <c r="I160"/>
  <c r="I159" s="1"/>
  <c r="H160"/>
  <c r="H159" s="1"/>
  <c r="J151"/>
  <c r="J150" s="1"/>
  <c r="I151"/>
  <c r="I150" s="1"/>
  <c r="H151"/>
  <c r="H150" s="1"/>
  <c r="J146"/>
  <c r="J145" s="1"/>
  <c r="I146"/>
  <c r="I145" s="1"/>
  <c r="H146"/>
  <c r="H145" s="1"/>
  <c r="J140"/>
  <c r="J139" s="1"/>
  <c r="I140"/>
  <c r="I139" s="1"/>
  <c r="H140"/>
  <c r="H139" s="1"/>
  <c r="J135"/>
  <c r="J134" s="1"/>
  <c r="I135"/>
  <c r="I134" s="1"/>
  <c r="H135"/>
  <c r="H134" s="1"/>
  <c r="J122"/>
  <c r="J121" s="1"/>
  <c r="I122"/>
  <c r="I121" s="1"/>
  <c r="H122"/>
  <c r="H121" s="1"/>
  <c r="J98"/>
  <c r="J97" s="1"/>
  <c r="I98"/>
  <c r="I97" s="1"/>
  <c r="H98"/>
  <c r="H97" s="1"/>
  <c r="J75"/>
  <c r="J74" s="1"/>
  <c r="I75"/>
  <c r="I74" s="1"/>
  <c r="H75"/>
  <c r="H74" s="1"/>
  <c r="J70"/>
  <c r="J69" s="1"/>
  <c r="I70"/>
  <c r="I69" s="1"/>
  <c r="H70"/>
  <c r="H69" s="1"/>
  <c r="J42"/>
  <c r="J41" s="1"/>
  <c r="I42"/>
  <c r="I41" s="1"/>
  <c r="H42"/>
  <c r="H41" s="1"/>
  <c r="J13"/>
  <c r="J12" s="1"/>
  <c r="I13"/>
  <c r="I12" s="1"/>
  <c r="H13"/>
  <c r="H12" s="1"/>
  <c r="J180" l="1"/>
  <c r="J179" s="1"/>
  <c r="I568"/>
  <c r="J616"/>
  <c r="J615" s="1"/>
  <c r="J498"/>
  <c r="J497"/>
  <c r="I180"/>
  <c r="I179" s="1"/>
  <c r="H554"/>
  <c r="I662"/>
  <c r="I616"/>
  <c r="I615" s="1"/>
  <c r="H616"/>
  <c r="H615" s="1"/>
  <c r="J568"/>
  <c r="J347"/>
  <c r="H347"/>
  <c r="I347"/>
  <c r="I523"/>
  <c r="H523"/>
  <c r="J579"/>
  <c r="J662"/>
  <c r="H662"/>
  <c r="J523"/>
  <c r="I579"/>
  <c r="H144"/>
  <c r="H179"/>
  <c r="J554"/>
  <c r="H579"/>
  <c r="H639"/>
  <c r="H638" s="1"/>
  <c r="I144"/>
  <c r="J144"/>
  <c r="H568"/>
  <c r="J11"/>
  <c r="I11"/>
  <c r="I498"/>
  <c r="H11"/>
  <c r="H498"/>
  <c r="H723" l="1"/>
  <c r="I723"/>
  <c r="J723"/>
  <c r="E85" i="1" l="1"/>
  <c r="D85"/>
  <c r="C85"/>
  <c r="E83"/>
  <c r="D83"/>
  <c r="C83"/>
  <c r="E81"/>
  <c r="D81"/>
  <c r="C81"/>
  <c r="E79"/>
  <c r="D79"/>
  <c r="C79"/>
  <c r="E77"/>
  <c r="D77"/>
  <c r="C77"/>
  <c r="E75"/>
  <c r="D75"/>
  <c r="C75"/>
  <c r="E73"/>
  <c r="D73"/>
  <c r="C73"/>
  <c r="E71"/>
  <c r="D71"/>
  <c r="C71"/>
  <c r="E69"/>
  <c r="D69"/>
  <c r="C69"/>
  <c r="E67"/>
  <c r="D67"/>
  <c r="C67"/>
  <c r="E65"/>
  <c r="D65"/>
  <c r="C65"/>
  <c r="E63"/>
  <c r="D63"/>
  <c r="C63"/>
  <c r="E61"/>
  <c r="D61"/>
  <c r="C61"/>
  <c r="E59"/>
  <c r="D59"/>
  <c r="C59"/>
  <c r="E55"/>
  <c r="E54" s="1"/>
  <c r="E53" s="1"/>
  <c r="D55"/>
  <c r="D54" s="1"/>
  <c r="D53" s="1"/>
  <c r="C55"/>
  <c r="C54" s="1"/>
  <c r="C53" s="1"/>
  <c r="C51"/>
  <c r="C50" s="1"/>
  <c r="C49" s="1"/>
  <c r="E46"/>
  <c r="E43" s="1"/>
  <c r="E42" s="1"/>
  <c r="D46"/>
  <c r="C43"/>
  <c r="C42" s="1"/>
  <c r="D43"/>
  <c r="D42" s="1"/>
  <c r="E40"/>
  <c r="E39" s="1"/>
  <c r="D40"/>
  <c r="D39" s="1"/>
  <c r="C40"/>
  <c r="C39" s="1"/>
  <c r="E37"/>
  <c r="D37"/>
  <c r="C37"/>
  <c r="E35"/>
  <c r="D35"/>
  <c r="C35"/>
  <c r="E33"/>
  <c r="D33"/>
  <c r="C33"/>
  <c r="E29"/>
  <c r="E28" s="1"/>
  <c r="D29"/>
  <c r="D28" s="1"/>
  <c r="C29"/>
  <c r="C28" s="1"/>
  <c r="E26"/>
  <c r="D26"/>
  <c r="C26"/>
  <c r="E24"/>
  <c r="D24"/>
  <c r="C24"/>
  <c r="C23" s="1"/>
  <c r="E18"/>
  <c r="E17" s="1"/>
  <c r="D18"/>
  <c r="D17" s="1"/>
  <c r="C18"/>
  <c r="C17" s="1"/>
  <c r="E12"/>
  <c r="E11" s="1"/>
  <c r="E10" s="1"/>
  <c r="C12"/>
  <c r="C11" s="1"/>
  <c r="C10" s="1"/>
  <c r="D11"/>
  <c r="D10" s="1"/>
  <c r="C91"/>
  <c r="D91"/>
  <c r="D90" s="1"/>
  <c r="E91"/>
  <c r="E90" s="1"/>
  <c r="E58" l="1"/>
  <c r="E57" s="1"/>
  <c r="C32"/>
  <c r="C31" s="1"/>
  <c r="E32"/>
  <c r="E31" s="1"/>
  <c r="C58"/>
  <c r="C57" s="1"/>
  <c r="C9" s="1"/>
  <c r="D23"/>
  <c r="E23"/>
  <c r="D32"/>
  <c r="D31" s="1"/>
  <c r="D58"/>
  <c r="D57" s="1"/>
  <c r="D9" l="1"/>
  <c r="E9"/>
  <c r="C144"/>
  <c r="D140"/>
  <c r="E140"/>
  <c r="C140"/>
  <c r="C139" s="1"/>
  <c r="E130"/>
  <c r="E129" s="1"/>
  <c r="D130"/>
  <c r="D129" s="1"/>
  <c r="C130"/>
  <c r="C129" s="1"/>
  <c r="C137"/>
  <c r="D133"/>
  <c r="E133"/>
  <c r="C133"/>
  <c r="D131"/>
  <c r="E131"/>
  <c r="C131"/>
  <c r="E126"/>
  <c r="D126"/>
  <c r="C126"/>
  <c r="D116"/>
  <c r="E116"/>
  <c r="C116"/>
  <c r="D110"/>
  <c r="E110"/>
  <c r="C110"/>
  <c r="D108"/>
  <c r="E108"/>
  <c r="C108"/>
  <c r="D104"/>
  <c r="E104"/>
  <c r="C104"/>
  <c r="D98"/>
  <c r="C98"/>
  <c r="E99"/>
  <c r="E98" s="1"/>
  <c r="E96"/>
  <c r="D96"/>
  <c r="C96"/>
  <c r="C93"/>
  <c r="C90" s="1"/>
  <c r="E144"/>
  <c r="E139" s="1"/>
  <c r="D144"/>
  <c r="D139" s="1"/>
  <c r="E137"/>
  <c r="D137"/>
  <c r="E135"/>
  <c r="D135"/>
  <c r="C135"/>
  <c r="C95" l="1"/>
  <c r="D95"/>
  <c r="E95"/>
  <c r="C128"/>
  <c r="D128"/>
  <c r="D89" s="1"/>
  <c r="D88" s="1"/>
  <c r="E128"/>
  <c r="E89" l="1"/>
  <c r="E88" s="1"/>
  <c r="E151" s="1"/>
  <c r="C89"/>
  <c r="C88" s="1"/>
  <c r="C151" s="1"/>
  <c r="D151"/>
</calcChain>
</file>

<file path=xl/sharedStrings.xml><?xml version="1.0" encoding="utf-8"?>
<sst xmlns="http://schemas.openxmlformats.org/spreadsheetml/2006/main" count="9399" uniqueCount="1287">
  <si>
    <t>Приложение № 1</t>
  </si>
  <si>
    <t>к решению Брянского районного</t>
  </si>
  <si>
    <t>Совета народных депутатов</t>
  </si>
  <si>
    <t>Код бюджетной классификации</t>
  </si>
  <si>
    <t>Наименование  доходов</t>
  </si>
  <si>
    <t>Сумма на 2023 год</t>
  </si>
  <si>
    <t>Сумма на 2024 год</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</si>
  <si>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</si>
  <si>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</si>
  <si>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</si>
  <si>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</si>
  <si>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</si>
  <si>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</si>
  <si>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</si>
  <si>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</si>
  <si>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1 01 02020 01 0000 110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</si>
  <si>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</si>
  <si>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1 01 02030 01 0000 110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</si>
  <si>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</si>
  <si>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1 01 02040 01 0000 110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</si>
  <si>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</si>
  <si>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</si>
  <si>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</si>
  <si>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</si>
  <si>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</si>
  <si>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</si>
  <si>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</si>
  <si>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</si>
  <si>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</si>
  <si>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1 03 02240 01 0000 110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</si>
  <si>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</si>
  <si>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1 03 02250 01 0000 110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</si>
  <si>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</si>
  <si>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</si>
  <si>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</si>
  <si>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1 05 00000 00 0000 000   </t>
  </si>
  <si>
    <t>НАЛОГИ НА СОВОКУПНЫЙ ДОХОД</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</si>
  <si>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</si>
  <si>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</si>
  <si>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</si>
  <si>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</si>
  <si>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</si>
  <si>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</si>
  <si>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</si>
  <si>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</si>
  <si>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</si>
  <si>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 xml:space="preserve">Государственная пошлина по делам, рассматриваемым в судах общей юрисдикции, мировыми судьями </t>
  </si>
  <si>
    <t>1 08 03010 01 0000 110</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</si>
  <si>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</si>
  <si>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</si>
  <si>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</si>
  <si>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</si>
  <si>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</si>
  <si>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1 11 05010 00 0000 120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</si>
  <si>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</si>
  <si>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1 11 05013 05 0000 120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</si>
  <si>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</si>
  <si>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</si>
  <si>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</si>
  <si>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</si>
  <si>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</si>
  <si>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</si>
  <si>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</si>
  <si>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1 11 05035 05 0000 120</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</si>
  <si>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</si>
  <si>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</si>
  <si>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</si>
  <si>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</si>
  <si>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</si>
  <si>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</si>
  <si>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</si>
  <si>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</si>
  <si>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</si>
  <si>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</si>
  <si>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</si>
  <si>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</si>
  <si>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</si>
  <si>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</si>
  <si>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</si>
  <si>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</si>
  <si>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</si>
  <si>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</si>
  <si>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</si>
  <si>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</si>
  <si>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</si>
  <si>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</si>
  <si>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</si>
  <si>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</si>
  <si>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</si>
  <si>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</si>
  <si>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 xml:space="preserve">﻿Доходы, поступающие в порядке возмещения расходов, понесенных в связи с эксплуатацией имущества муниципальных районов
</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</si>
  <si>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</si>
  <si>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</si>
  <si>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</si>
  <si>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</si>
  <si>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</si>
  <si>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</si>
  <si>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</si>
  <si>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</si>
  <si>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</si>
  <si>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</si>
  <si>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</si>
  <si>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</si>
  <si>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</si>
  <si>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</si>
  <si>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</si>
  <si>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</si>
  <si>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</si>
  <si>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</si>
  <si>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</si>
  <si>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</si>
  <si>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</si>
  <si>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</si>
  <si>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</si>
  <si>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</si>
  <si>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</si>
  <si>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</si>
  <si>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</si>
  <si>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</si>
  <si>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1 16 01183 01 0000 140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</si>
  <si>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</si>
  <si>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</si>
  <si>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</si>
  <si>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</si>
  <si>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</si>
  <si>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</si>
  <si>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</si>
  <si>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</si>
  <si>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</si>
  <si>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</si>
  <si>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</si>
  <si>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</si>
  <si>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</si>
  <si>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﻿1 16 10129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</si>
  <si>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</si>
  <si>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</si>
  <si>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</si>
  <si>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</si>
  <si>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</si>
  <si>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</si>
  <si>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</si>
  <si>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</si>
  <si>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</si>
  <si>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</si>
  <si>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</si>
  <si>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</si>
  <si>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</si>
  <si>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</si>
  <si>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</si>
  <si>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</si>
  <si>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</si>
  <si>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</si>
  <si>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</si>
  <si>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</si>
  <si>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</si>
  <si>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</si>
  <si>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</si>
  <si>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</si>
  <si>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</si>
  <si>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</si>
  <si>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</si>
  <si>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</si>
  <si>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</si>
  <si>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</si>
  <si>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</si>
  <si>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</si>
  <si>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</si>
  <si>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</si>
  <si>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</si>
  <si>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</si>
  <si>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</si>
  <si>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202 25750 00 0000 150</t>
  </si>
  <si>
    <t>Субсидии бюджетам на реализацию мероприятий по модернизации школьных систем образования</t>
  </si>
  <si>
    <t>202 25750 05 0000 150</t>
  </si>
  <si>
    <t>Субсидии бюджетам муниципальных районов на реализацию мероприятий по модернизации школьных систем образования</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</si>
  <si>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</si>
  <si>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</si>
  <si>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</si>
  <si>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</si>
  <si>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</si>
  <si>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</si>
  <si>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</si>
  <si>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</si>
  <si>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</si>
  <si>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</si>
  <si>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</si>
  <si>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</si>
  <si>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</si>
  <si>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</si>
  <si>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</si>
  <si>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</si>
  <si>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</si>
  <si>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</si>
  <si>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2 02 35118 00 0000 150</t>
  </si>
  <si>
    <t>2 02 35118 05 0000 150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</si>
  <si>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</si>
  <si>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</si>
  <si>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</si>
  <si>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</si>
  <si>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</si>
  <si>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</si>
  <si>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</si>
  <si>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</si>
  <si>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</si>
  <si>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</si>
  <si>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2 02 45303 00 0000 150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</si>
  <si>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</si>
  <si>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2 02 45303 05 0000 150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</si>
  <si>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</si>
  <si>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ВСЕГО</t>
  </si>
  <si>
    <t>Прогнозируемые доходы бюджета Брянского муниципального района Брянской области на 2023 год                                                                                                                                                                и на плановый период 2024 и 2025 годов</t>
  </si>
  <si>
    <t>Сумма на 2025 год</t>
  </si>
  <si>
    <t>2 02 25511 00 0000 150</t>
  </si>
  <si>
    <t>2 02 25511 05 0000 150</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</si>
  <si>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</si>
  <si>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</si>
  <si>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 xml:space="preserve">1 05 03000 01 0000 110   </t>
  </si>
  <si>
    <t>1 12 01042 01 0000 120</t>
  </si>
  <si>
    <t>Плата за размещение твердых коммунальных отходов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</si>
  <si>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</si>
  <si>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</si>
  <si>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</si>
  <si>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</si>
  <si>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</si>
  <si>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</si>
  <si>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</si>
  <si>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</si>
  <si>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﻿1 16 01130 01 0000 140
</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</si>
  <si>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</si>
  <si>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</si>
  <si>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</si>
  <si>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</si>
  <si>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</si>
  <si>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</si>
  <si>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</si>
  <si>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</si>
  <si>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</si>
  <si>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</si>
  <si>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</si>
  <si>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</si>
  <si>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</si>
  <si>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</si>
  <si>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</si>
  <si>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</si>
  <si>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</si>
  <si>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 </t>
  </si>
  <si>
    <t>Наименование показателя</t>
  </si>
  <si>
    <t xml:space="preserve">К  О  Д  Ы                                                                          функциональной классификации расходов бюджетов Российской Федерации </t>
  </si>
  <si>
    <t>Сумма                                         на 2023 год</t>
  </si>
  <si>
    <t>Сумма                                          на 2024 год</t>
  </si>
  <si>
    <t>Сумма                                      на 2025 год</t>
  </si>
  <si>
    <t>Раздел, подраздел</t>
  </si>
  <si>
    <t xml:space="preserve">Целевая статья  </t>
  </si>
  <si>
    <t xml:space="preserve">Вид расхода  </t>
  </si>
  <si>
    <t xml:space="preserve">  ОБЩЕГОСУДАРСТВЕННЫЕ ВОПРОСЫ</t>
  </si>
  <si>
    <t>0100</t>
  </si>
  <si>
    <t>0000000000</t>
  </si>
  <si>
    <t>000</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</si>
  <si>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</si>
  <si>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</si>
  <si>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</si>
  <si>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7000080010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</si>
  <si>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</si>
  <si>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</si>
  <si>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</si>
  <si>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</si>
  <si>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</si>
  <si>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</si>
  <si>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депутатов представительного органа муниципального образования</t>
  </si>
  <si>
    <t>7000080030</t>
  </si>
  <si>
    <t xml:space="preserve">      Руководство и управление в сфере установленных функций органов местного самоуправления</t>
  </si>
  <si>
    <t>7000080040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</si>
  <si>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</si>
  <si>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</si>
  <si>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</si>
  <si>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</si>
  <si>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</si>
  <si>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</si>
  <si>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</si>
  <si>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0140180020</t>
  </si>
  <si>
    <t>0140180040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</si>
  <si>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</si>
  <si>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</si>
  <si>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</si>
  <si>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</si>
  <si>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</si>
  <si>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0140212021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</si>
  <si>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</si>
  <si>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0140212022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</si>
  <si>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</si>
  <si>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0140212023</t>
  </si>
  <si>
    <t xml:space="preserve">      Организация и осуществление деятельности по опеке и попечительству</t>
  </si>
  <si>
    <t>0140216721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</si>
  <si>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</si>
  <si>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0140217900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</si>
  <si>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</si>
  <si>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</si>
  <si>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</si>
  <si>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0140251200</t>
  </si>
  <si>
    <t xml:space="preserve">    Обеспечение деятельности финансовых, налоговых и таможенных органов и органов финансового (финансово-бюджетного) надзора</t>
  </si>
  <si>
    <t>0106</t>
  </si>
  <si>
    <t>0240280040</t>
  </si>
  <si>
    <t xml:space="preserve">      Развитие информационного общества и формирование электронного правительства</t>
  </si>
  <si>
    <t>0240383230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</si>
  <si>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</si>
  <si>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</si>
  <si>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</si>
  <si>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</si>
  <si>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</si>
  <si>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</si>
  <si>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</si>
  <si>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</si>
  <si>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</si>
  <si>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</si>
  <si>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</si>
  <si>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</si>
  <si>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</si>
  <si>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</si>
  <si>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</si>
  <si>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</si>
  <si>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</si>
  <si>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0140180100</t>
  </si>
  <si>
    <t xml:space="preserve">      Эксплуатация и содержание имущества, находящегося в муниципальной собственности, арендованного недвижимого имущества</t>
  </si>
  <si>
    <t>0140180930</t>
  </si>
  <si>
    <t xml:space="preserve">      Многофункциональные центры предоставления государственных и муниципальных услуг</t>
  </si>
  <si>
    <t>0140380710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</si>
  <si>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</si>
  <si>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</si>
  <si>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</si>
  <si>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</si>
  <si>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Учреждения, обеспечивающие деятельность органов местного самоуправления и муниципальных учреждений</t>
  </si>
  <si>
    <t>0140780720</t>
  </si>
  <si>
    <t>1140180100</t>
  </si>
  <si>
    <t xml:space="preserve">      Оценка имущества, признание прав и регулирование отношений муниципальной собственности</t>
  </si>
  <si>
    <t>1140180900</t>
  </si>
  <si>
    <t xml:space="preserve">      Эксплуатация и содержание имущества казны муниципального образования</t>
  </si>
  <si>
    <t>1140180920</t>
  </si>
  <si>
    <t>1140380040</t>
  </si>
  <si>
    <t>1140580900</t>
  </si>
  <si>
    <t xml:space="preserve">      Условно-утвержденные расходы</t>
  </si>
  <si>
    <t>7000080080</t>
  </si>
  <si>
    <t xml:space="preserve">  НАЦИОНАЛЬНАЯ ОБОРОНА</t>
  </si>
  <si>
    <t>0200</t>
  </si>
  <si>
    <t xml:space="preserve">    Мобилизационная и вневойсковая подготовка</t>
  </si>
  <si>
    <t>0203</t>
  </si>
  <si>
    <t>0140651180</t>
  </si>
  <si>
    <t xml:space="preserve">        Межбюджетные трансферты</t>
  </si>
  <si>
    <t>500</t>
  </si>
  <si>
    <t xml:space="preserve">          Субвенции</t>
  </si>
  <si>
    <t>530</t>
  </si>
  <si>
    <t xml:space="preserve">  НАЦИОНАЛЬНАЯ БЕЗОПАСНОСТЬ И ПРАВООХРАНИТЕЛЬНАЯ ДЕЯТЕЛЬНОСТЬ</t>
  </si>
  <si>
    <t>0300</t>
  </si>
  <si>
    <t xml:space="preserve">    Гражданская оборона</t>
  </si>
  <si>
    <t>0309</t>
  </si>
  <si>
    <t xml:space="preserve">      Оповещение населения об опасностях, возникающих при ведении военных действий и возникновении чрезвычайных ситуаций</t>
  </si>
  <si>
    <t>1340181200</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</si>
  <si>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</si>
  <si>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1340181210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</si>
  <si>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</si>
  <si>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</si>
  <si>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</si>
  <si>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0140180700</t>
  </si>
  <si>
    <t xml:space="preserve">          Расходы на выплаты персоналу казенных учреждений</t>
  </si>
  <si>
    <t>110</t>
  </si>
  <si>
    <t xml:space="preserve">      Мероприятия в сфере пожарной безопасности</t>
  </si>
  <si>
    <t>1340281140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</si>
  <si>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</si>
  <si>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</si>
  <si>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1340281210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</si>
  <si>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</si>
  <si>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</si>
  <si>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</si>
  <si>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</si>
  <si>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</si>
  <si>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0140412510</t>
  </si>
  <si>
    <t xml:space="preserve">    Транспорт</t>
  </si>
  <si>
    <t>0408</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</si>
  <si>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</si>
  <si>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0140481630</t>
  </si>
  <si>
    <t xml:space="preserve">    Дорожное хозяйство (дорожные фонды)</t>
  </si>
  <si>
    <t>0409</t>
  </si>
  <si>
    <t xml:space="preserve">      Развитие и совершенствование сети автомобильных дорог местного значения</t>
  </si>
  <si>
    <t>0840181600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</si>
  <si>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</si>
  <si>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</si>
  <si>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</si>
  <si>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</si>
  <si>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Повышение безопасности дорожного движения</t>
  </si>
  <si>
    <t>0840181660</t>
  </si>
  <si>
    <t xml:space="preserve">      Развитие и совершенствование сети автомобильных дорог местного значения общего пользования</t>
  </si>
  <si>
    <t>08401S6160</t>
  </si>
  <si>
    <t xml:space="preserve">      Обеспечение сохранности автомобильных дорог местного значения и условий безопасного движения по ним</t>
  </si>
  <si>
    <t>0840281610</t>
  </si>
  <si>
    <t xml:space="preserve">      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</si>
  <si>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0840283730</t>
  </si>
  <si>
    <t xml:space="preserve">          Иные межбюджетные трансферты</t>
  </si>
  <si>
    <t>540</t>
  </si>
  <si>
    <t xml:space="preserve">      Обеспечение сохранности автомобильных дорог местного значения и условий безопасности движения по ним</t>
  </si>
  <si>
    <t>08403S6170</t>
  </si>
  <si>
    <t xml:space="preserve">    Другие вопросы в области национальной экономики</t>
  </si>
  <si>
    <t>0412</t>
  </si>
  <si>
    <t xml:space="preserve">      Проведение комплексных кадастровых работ</t>
  </si>
  <si>
    <t>01401L5110</t>
  </si>
  <si>
    <t xml:space="preserve">      Организация временного трудоустройства несовершеннолетних граждан в возрасте от 14 до 18 лет</t>
  </si>
  <si>
    <t>0340882370</t>
  </si>
  <si>
    <t xml:space="preserve">      Мероприятия в сфере туризма</t>
  </si>
  <si>
    <t>0440182390</t>
  </si>
  <si>
    <t xml:space="preserve">      Мероприятия по улучшению условий труда</t>
  </si>
  <si>
    <t>1040382440</t>
  </si>
  <si>
    <t>1040482440</t>
  </si>
  <si>
    <t xml:space="preserve">      Мероприятия по землеустройству и землепользованию</t>
  </si>
  <si>
    <t>1140280910</t>
  </si>
  <si>
    <t xml:space="preserve">      Мероприятия в сфере архитектуры и градостроительства</t>
  </si>
  <si>
    <t>7000083310</t>
  </si>
  <si>
    <t xml:space="preserve">  ЖИЛИЩНО-КОММУНАЛЬНОЕ ХОЗЯЙСТВО</t>
  </si>
  <si>
    <t>0500</t>
  </si>
  <si>
    <t xml:space="preserve">    Жилищное хозяйство</t>
  </si>
  <si>
    <t>0501</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</si>
  <si>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</si>
  <si>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0140683760</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</si>
  <si>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</si>
  <si>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1140481830</t>
  </si>
  <si>
    <t xml:space="preserve">      Мероприятия в сфере жилищного хозяйства</t>
  </si>
  <si>
    <t>7000081750</t>
  </si>
  <si>
    <t xml:space="preserve">    Коммунальное хозяйство</t>
  </si>
  <si>
    <t>0502</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</si>
  <si>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</si>
  <si>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0140683710</t>
  </si>
  <si>
    <t xml:space="preserve">      Бюджетные инвестиции в объекты капитального строительства муниципальной собственности</t>
  </si>
  <si>
    <t>0540181680</t>
  </si>
  <si>
    <t xml:space="preserve">      Софинансирование объектов капитальных вложений муниципальной собственности</t>
  </si>
  <si>
    <t>05401S1270</t>
  </si>
  <si>
    <t>0740181680</t>
  </si>
  <si>
    <t>07401S1270</t>
  </si>
  <si>
    <t xml:space="preserve">      Подготовка объектов ЖКХ к зиме</t>
  </si>
  <si>
    <t>09401S3450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</si>
  <si>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</si>
  <si>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</si>
  <si>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</si>
  <si>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0940281850</t>
  </si>
  <si>
    <t xml:space="preserve">      Прочие мероприятия в области жилищно-коммунального хозяйства</t>
  </si>
  <si>
    <t>7000081870</t>
  </si>
  <si>
    <t xml:space="preserve">  ОХРАНА ОКРУЖАЮЩЕЙ СРЕДЫ</t>
  </si>
  <si>
    <t>0600</t>
  </si>
  <si>
    <t xml:space="preserve">    Экологический контроль</t>
  </si>
  <si>
    <t>0601</t>
  </si>
  <si>
    <t xml:space="preserve">      Мероприятия в сфере охраны окружающей среды</t>
  </si>
  <si>
    <t>0140883280</t>
  </si>
  <si>
    <t xml:space="preserve">    Другие вопросы в области охраны окружающей среды</t>
  </si>
  <si>
    <t>0605</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</si>
  <si>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</si>
  <si>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</si>
  <si>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</si>
  <si>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</si>
  <si>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</si>
  <si>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0340214722</t>
  </si>
  <si>
    <t xml:space="preserve">          Субсидии автономным учреждениям</t>
  </si>
  <si>
    <t>620</t>
  </si>
  <si>
    <t xml:space="preserve">      Дошкольные образовательные организации</t>
  </si>
  <si>
    <t>0340580300</t>
  </si>
  <si>
    <t xml:space="preserve">      Организация питания в образовательных организациях</t>
  </si>
  <si>
    <t>0341082350</t>
  </si>
  <si>
    <t>0341581680</t>
  </si>
  <si>
    <t xml:space="preserve">    Общее образование</t>
  </si>
  <si>
    <t>0702</t>
  </si>
  <si>
    <t xml:space="preserve">      Реализация мероприятий по модернизации школьных систем образования</t>
  </si>
  <si>
    <t>032ZВL7500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</si>
  <si>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</si>
  <si>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0340114721</t>
  </si>
  <si>
    <t xml:space="preserve">      Общеобразовательные организации</t>
  </si>
  <si>
    <t>0340580310</t>
  </si>
  <si>
    <t xml:space="preserve">      Приведение в соответствии с брендбуком "Точка роста" помещений муниципальных общеобразовательных организаций</t>
  </si>
  <si>
    <t>03409S4910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</si>
  <si>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</si>
  <si>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03410L3040</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</si>
  <si>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</si>
  <si>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0341453030</t>
  </si>
  <si>
    <t xml:space="preserve">    Дополнительное образование детей</t>
  </si>
  <si>
    <t>0703</t>
  </si>
  <si>
    <t xml:space="preserve">      Организации дополнительного образования</t>
  </si>
  <si>
    <t>0340480320</t>
  </si>
  <si>
    <t xml:space="preserve">      Обеспечение функционирования модели персонифицированного финансирования дополнительного образования детей</t>
  </si>
  <si>
    <t>0340482610</t>
  </si>
  <si>
    <t>0440280320</t>
  </si>
  <si>
    <t xml:space="preserve">    Молодежная политика</t>
  </si>
  <si>
    <t>0707</t>
  </si>
  <si>
    <t xml:space="preserve">      Мероприятия по проведению оздоровительной компании детей</t>
  </si>
  <si>
    <t>03411S4790</t>
  </si>
  <si>
    <t xml:space="preserve">      Мероприятия по работе с семьей, детьми и молодежью</t>
  </si>
  <si>
    <t>0440382360</t>
  </si>
  <si>
    <t xml:space="preserve">      Стипендии</t>
  </si>
  <si>
    <t>0440382520</t>
  </si>
  <si>
    <t xml:space="preserve">        Социальное обеспечение и иные выплаты населению</t>
  </si>
  <si>
    <t>300</t>
  </si>
  <si>
    <t xml:space="preserve">          Стипендии</t>
  </si>
  <si>
    <t>340</t>
  </si>
  <si>
    <t xml:space="preserve">    Другие вопросы в области образования</t>
  </si>
  <si>
    <t>0709</t>
  </si>
  <si>
    <t>0340380040</t>
  </si>
  <si>
    <t>0340380720</t>
  </si>
  <si>
    <t xml:space="preserve">      Организация и проведение олимпиад, выставок, конкурсов, конференций и других общественных мероприятий</t>
  </si>
  <si>
    <t>0340882340</t>
  </si>
  <si>
    <t>0340882360</t>
  </si>
  <si>
    <t>0340882520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</si>
  <si>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</si>
  <si>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0341214723</t>
  </si>
  <si>
    <t xml:space="preserve">          Социальные выплаты гражданам, кроме публичных нормативных социальных выплат</t>
  </si>
  <si>
    <t>320</t>
  </si>
  <si>
    <t>0341880720</t>
  </si>
  <si>
    <t>0342180720</t>
  </si>
  <si>
    <t>0440414723</t>
  </si>
  <si>
    <t xml:space="preserve">  КУЛЬТУРА, КИНЕМАТОГРАФИЯ</t>
  </si>
  <si>
    <t>0800</t>
  </si>
  <si>
    <t xml:space="preserve">    Культура</t>
  </si>
  <si>
    <t>0801</t>
  </si>
  <si>
    <t xml:space="preserve">      Библиотеки</t>
  </si>
  <si>
    <t>0440580450</t>
  </si>
  <si>
    <t xml:space="preserve">      Государственная поддержка отрасли культуры с целью реализации мероприятий по модернизации библиотек в части комплектования книжных фондов</t>
  </si>
  <si>
    <t>04405L5190</t>
  </si>
  <si>
    <t xml:space="preserve">      Музеи и постоянные выставки</t>
  </si>
  <si>
    <t>0440680460</t>
  </si>
  <si>
    <t xml:space="preserve">      Дворцы и дома культуры, клубы, выставочные залы</t>
  </si>
  <si>
    <t>0440780480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</si>
  <si>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</si>
  <si>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0440884260</t>
  </si>
  <si>
    <t xml:space="preserve">      Мероприятия по развитию культуры</t>
  </si>
  <si>
    <t>0440982400</t>
  </si>
  <si>
    <t>0441480720</t>
  </si>
  <si>
    <t xml:space="preserve">    Другие вопросы в области культуры, кинематографии</t>
  </si>
  <si>
    <t>0804</t>
  </si>
  <si>
    <t>0441080040</t>
  </si>
  <si>
    <t>0441180720</t>
  </si>
  <si>
    <t>0441280720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</si>
  <si>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</si>
  <si>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0441314210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</si>
  <si>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</si>
  <si>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</si>
  <si>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</si>
  <si>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</si>
  <si>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</si>
  <si>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0140582450</t>
  </si>
  <si>
    <t xml:space="preserve">          Публичные нормативные социальные выплаты гражданам</t>
  </si>
  <si>
    <t>310</t>
  </si>
  <si>
    <t xml:space="preserve">    Социальное обеспечение населения</t>
  </si>
  <si>
    <t>1003</t>
  </si>
  <si>
    <t xml:space="preserve">      Обеспечение сохранности жилых помещений закрепленных за детьми-сиротами и детьми оставшимися без попечения родителей</t>
  </si>
  <si>
    <t>0140516710</t>
  </si>
  <si>
    <t xml:space="preserve">      Социальные выплаты гражданам, кроме публичных нормативных социальных выплат</t>
  </si>
  <si>
    <t>1340282590</t>
  </si>
  <si>
    <t xml:space="preserve">    Охрана семьи и детства</t>
  </si>
  <si>
    <t>1004</t>
  </si>
  <si>
    <t>0140516722</t>
  </si>
  <si>
    <t>0140516723</t>
  </si>
  <si>
    <t xml:space="preserve">      Реализация мероприятий по обеспечению жильем молодых семей</t>
  </si>
  <si>
    <t>01405L4970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</si>
  <si>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</si>
  <si>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01405R0820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</si>
  <si>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</si>
  <si>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0341314780</t>
  </si>
  <si>
    <t xml:space="preserve">    Другие вопросы в области социальной политики</t>
  </si>
  <si>
    <t>1006</t>
  </si>
  <si>
    <t xml:space="preserve">      Социальные выплаты лицам, удостоенным звания почетного гражданина муниципального образования</t>
  </si>
  <si>
    <t>0140582580</t>
  </si>
  <si>
    <t xml:space="preserve">          Иные выплаты населению</t>
  </si>
  <si>
    <t>360</t>
  </si>
  <si>
    <t xml:space="preserve">      Профилактика безнадзорности и правонарушений несовершеннолетних</t>
  </si>
  <si>
    <t>0640181120</t>
  </si>
  <si>
    <t xml:space="preserve">  ФИЗИЧЕСКАЯ КУЛЬТУРА И СПОРТ</t>
  </si>
  <si>
    <t>1100</t>
  </si>
  <si>
    <t xml:space="preserve">    Физическая культура</t>
  </si>
  <si>
    <t>1101</t>
  </si>
  <si>
    <t xml:space="preserve">      Организации, осуществляющие спортивную подготовку</t>
  </si>
  <si>
    <t>1240180620</t>
  </si>
  <si>
    <t xml:space="preserve">      Спортивно-оздоровительные комплексы и центры</t>
  </si>
  <si>
    <t>1240280600</t>
  </si>
  <si>
    <t xml:space="preserve">      Мероприятия по развитию физической культуры и спорта</t>
  </si>
  <si>
    <t>1240382300</t>
  </si>
  <si>
    <t>1240480720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</si>
  <si>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</si>
  <si>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</si>
  <si>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</si>
  <si>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</si>
  <si>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Обслуживание муниципального долга</t>
  </si>
  <si>
    <t>0240183000</t>
  </si>
  <si>
    <t xml:space="preserve">        Обслуживание государственного (муниципального) долга</t>
  </si>
  <si>
    <t>700</t>
  </si>
  <si>
    <t xml:space="preserve">          Обслуживание муниципального долга</t>
  </si>
  <si>
    <t>730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</si>
  <si>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</si>
  <si>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</si>
  <si>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</si>
  <si>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</si>
  <si>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</si>
  <si>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0240415840</t>
  </si>
  <si>
    <t xml:space="preserve">          Дотации</t>
  </si>
  <si>
    <t>510</t>
  </si>
  <si>
    <t xml:space="preserve">      Выравнивание бюджетной обеспеченности поселений</t>
  </si>
  <si>
    <t>0240483010</t>
  </si>
  <si>
    <t xml:space="preserve">    Иные дотации</t>
  </si>
  <si>
    <t>1402</t>
  </si>
  <si>
    <t xml:space="preserve">      Поддержка мер по обеспечению сбалансированности бюджетов поселений</t>
  </si>
  <si>
    <t>0240483020</t>
  </si>
  <si>
    <t xml:space="preserve">Всего расходов:   </t>
  </si>
  <si>
    <t>рублей</t>
  </si>
  <si>
    <t>Главный распорядитель, распорядитель средств</t>
  </si>
  <si>
    <t xml:space="preserve">  Финансовое управление администрации Брянского района</t>
  </si>
  <si>
    <t>102</t>
  </si>
  <si>
    <t>0000</t>
  </si>
  <si>
    <t xml:space="preserve">    ОБЩЕГОСУДАРСТВЕННЫЕ ВОПРОСЫ</t>
  </si>
  <si>
    <t xml:space="preserve">      Обеспечение деятельности финансовых, налоговых и таможенных органов и органов финансового (финансово-бюджетного) надзора</t>
  </si>
  <si>
    <t xml:space="preserve">        Руководство и управление в сфере установленных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</si>
  <si>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</si>
  <si>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</si>
  <si>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</si>
  <si>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</si>
  <si>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</si>
  <si>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</si>
  <si>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Развитие информационного общества и формирование электронного правительства</t>
  </si>
  <si>
    <t xml:space="preserve">      Другие общегосударственные вопросы</t>
  </si>
  <si>
    <t xml:space="preserve">        Условно-утвержденные расходы</t>
  </si>
  <si>
    <t xml:space="preserve">            Резервные средства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</si>
  <si>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</si>
  <si>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</si>
  <si>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</si>
  <si>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</si>
  <si>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</si>
  <si>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</si>
  <si>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</si>
  <si>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</si>
  <si>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Межбюджетные трансферты</t>
  </si>
  <si>
    <t xml:space="preserve">            Дотации</t>
  </si>
  <si>
    <t xml:space="preserve">        Выравнивание бюджетной обеспеченности поселений</t>
  </si>
  <si>
    <t xml:space="preserve">      Иные дотации</t>
  </si>
  <si>
    <t xml:space="preserve">        Поддержка мер по обеспечению сбалансированности бюджетов поселений</t>
  </si>
  <si>
    <t xml:space="preserve">  Управление культуры, молодежной политики и спорта Брянского муниципального района</t>
  </si>
  <si>
    <t>104</t>
  </si>
  <si>
    <t xml:space="preserve">    НАЦИОНАЛЬНАЯ ЭКОНОМИКА</t>
  </si>
  <si>
    <t xml:space="preserve">      Другие вопросы в области национальной экономики</t>
  </si>
  <si>
    <t xml:space="preserve">        Мероприятия в сфере туризма</t>
  </si>
  <si>
    <t xml:space="preserve">    ОБРАЗОВАНИЕ</t>
  </si>
  <si>
    <t xml:space="preserve">      Дополнительное образование детей</t>
  </si>
  <si>
    <t xml:space="preserve">        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</si>
  <si>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</si>
  <si>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</si>
  <si>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Молодежная политика</t>
  </si>
  <si>
    <t xml:space="preserve">        Мероприятия по работе с семьей, детьми и молодежью</t>
  </si>
  <si>
    <t xml:space="preserve">        Стипендии</t>
  </si>
  <si>
    <t xml:space="preserve">          Социальное обеспечение и иные выплаты населению</t>
  </si>
  <si>
    <t xml:space="preserve">            Стипендии</t>
  </si>
  <si>
    <t xml:space="preserve">      Другие вопросы в области образования</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</si>
  <si>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</si>
  <si>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Социальные выплаты гражданам, кроме публичных нормативных социальных выплат</t>
  </si>
  <si>
    <t xml:space="preserve">    КУЛЬТУРА, КИНЕМАТОГРАФИЯ</t>
  </si>
  <si>
    <t xml:space="preserve">      Культура</t>
  </si>
  <si>
    <t xml:space="preserve">        Библиотеки</t>
  </si>
  <si>
    <t xml:space="preserve">        Государственная поддержка отрасли культуры с целью реализации мероприятий по модернизации библиотек в части комплектования книжных фондов</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</si>
  <si>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</si>
  <si>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</si>
  <si>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</si>
  <si>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</si>
  <si>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Учреждения, обеспечивающие деятельность органов местного самоуправления и муниципальных учреждений</t>
  </si>
  <si>
    <t xml:space="preserve">            Расходы на выплаты персоналу казенных учреждений</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</si>
  <si>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</si>
  <si>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</si>
  <si>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ФИЗИЧЕСКАЯ КУЛЬТУРА И СПОРТ</t>
  </si>
  <si>
    <t xml:space="preserve">      Физическая культура</t>
  </si>
  <si>
    <t xml:space="preserve">        Организации, осуществляющие спортивную подготовку</t>
  </si>
  <si>
    <t xml:space="preserve">        Спортивно-оздоровительные комплексы и центры</t>
  </si>
  <si>
    <t xml:space="preserve">            Субсидии автономным учреждениям</t>
  </si>
  <si>
    <t xml:space="preserve">        Мероприятия по развитию физической культуры и спорта</t>
  </si>
  <si>
    <t xml:space="preserve">  Комитет по управлению муниципальным имуществом Брянского района</t>
  </si>
  <si>
    <t>111</t>
  </si>
  <si>
    <t xml:space="preserve">        Опубликование нормативных правовых актов муниципальных образований и иной официальной информации</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</si>
  <si>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</si>
  <si>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</si>
  <si>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Мероприятия по землеустройству и землепользованию</t>
  </si>
  <si>
    <t xml:space="preserve">    ЖИЛИЩНО-КОММУНАЛЬНОЕ ХОЗЯЙСТВО</t>
  </si>
  <si>
    <t xml:space="preserve">      Жилищное хозяйство</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</si>
  <si>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</si>
  <si>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Контрольно-счетная палата Брянского района</t>
  </si>
  <si>
    <t>258</t>
  </si>
  <si>
    <t xml:space="preserve">        Обеспечение деятельности руководителя контрольно-счетного органа муниципального образования и его заместителей</t>
  </si>
  <si>
    <t xml:space="preserve">  Брянский районный Совет народных депутатов</t>
  </si>
  <si>
    <t>368</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</si>
  <si>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</si>
  <si>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</si>
  <si>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</si>
  <si>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депутатов представительного органа муниципального образования</t>
  </si>
  <si>
    <t xml:space="preserve">  Администрация Брянского района</t>
  </si>
  <si>
    <t>901</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</si>
  <si>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</si>
  <si>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</si>
  <si>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</si>
  <si>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</si>
  <si>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</si>
  <si>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Организация и осуществление деятельности по опеке и попечительству</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</si>
  <si>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</si>
  <si>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</si>
  <si>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</si>
  <si>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</si>
  <si>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 xml:space="preserve">        Организация и проведение выборов и референдумов</t>
  </si>
  <si>
    <t xml:space="preserve">            Специальные расходы</t>
  </si>
  <si>
    <t xml:space="preserve">      Резервные фонды</t>
  </si>
  <si>
    <t xml:space="preserve">        Резервный фонд местной администрации</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</si>
  <si>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</si>
  <si>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</si>
  <si>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НАЦИОНАЛЬНАЯ ОБОРОНА</t>
  </si>
  <si>
    <t xml:space="preserve">      Мобилизационная и вневойсковая подготовка</t>
  </si>
  <si>
    <t xml:space="preserve">            Субвенции</t>
  </si>
  <si>
    <t xml:space="preserve">    НАЦИОНАЛЬНАЯ БЕЗОПАСНОСТЬ И ПРАВООХРАНИТЕЛЬНАЯ ДЕЯТЕЛЬНОСТЬ</t>
  </si>
  <si>
    <t xml:space="preserve">      Гражданская оборона</t>
  </si>
  <si>
    <t xml:space="preserve">        Оповещение населения об опасностях, возникающих при ведении военных действий и возникновении чрезвычайных ситуаций</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</si>
  <si>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</si>
  <si>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</si>
  <si>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</si>
  <si>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</si>
  <si>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</si>
  <si>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Сельское хозяйство и рыболовство</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</si>
  <si>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</si>
  <si>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</si>
  <si>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</si>
  <si>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</si>
  <si>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Развитие и совершенствование сети автомобильных дорог местного значения</t>
  </si>
  <si>
    <t xml:space="preserve">          Капитальные вложения в объекты государственной (муниципальной) собственности</t>
  </si>
  <si>
    <t xml:space="preserve">            Бюджетные инвестиции</t>
  </si>
  <si>
    <t xml:space="preserve">        Повышение безопасности дорожного движения</t>
  </si>
  <si>
    <t xml:space="preserve">        Развитие и совершенствование сети автомобильных дорог местного значения общего пользования</t>
  </si>
  <si>
    <t xml:space="preserve">        Обеспечение сохранности автомобильных дорог местного значения и условий безопасного движения по ним</t>
  </si>
  <si>
    <t xml:space="preserve">        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</si>
  <si>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</si>
  <si>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</si>
  <si>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Проведение комплексных кадастровых работ</t>
  </si>
  <si>
    <t xml:space="preserve">        Мероприятия по улучшению условий труда</t>
  </si>
  <si>
    <t xml:space="preserve">        Мероприятия в сфере архитектуры и градостроительства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</si>
  <si>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</si>
  <si>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</si>
  <si>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</si>
  <si>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</si>
  <si>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Бюджетные инвестиции в объекты капитального строительства муниципальной собственности</t>
  </si>
  <si>
    <t xml:space="preserve">        Софинансирование объектов капитальных вложений муниципальной собственности</t>
  </si>
  <si>
    <t xml:space="preserve">        Подготовка объектов ЖКХ к зиме</t>
  </si>
  <si>
    <t xml:space="preserve">      Другие вопросы в области жилищно-коммунального хозяйства</t>
  </si>
  <si>
    <t xml:space="preserve">        Приобретение специализированной техники для предприятий жилищно-коммунального комплекса</t>
  </si>
  <si>
    <t xml:space="preserve">        Прочие мероприятия в области жилищно-коммунального хозяйства</t>
  </si>
  <si>
    <t xml:space="preserve">    ОХРАНА ОКРУЖАЮЩЕЙ СРЕДЫ</t>
  </si>
  <si>
    <t xml:space="preserve">      Экологический контроль</t>
  </si>
  <si>
    <t xml:space="preserve">        Мероприятия в сфере охраны окружающей среды</t>
  </si>
  <si>
    <t xml:space="preserve">      Другие вопросы в области охраны окружающей среды</t>
  </si>
  <si>
    <t xml:space="preserve">      Дошкольное образование</t>
  </si>
  <si>
    <t xml:space="preserve">      Общее образование</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</si>
  <si>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</si>
  <si>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</si>
  <si>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</si>
  <si>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</si>
  <si>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</si>
  <si>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</si>
  <si>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Социальные выплаты гражданам, кроме публичных нормативных социальных выплат</t>
  </si>
  <si>
    <t xml:space="preserve">      Охрана семьи и детства</t>
  </si>
  <si>
    <t xml:space="preserve">        Реализация мероприятий по обеспечению жильем молодых семей</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</si>
  <si>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</si>
  <si>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</si>
  <si>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</si>
  <si>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Иные выплаты населению</t>
  </si>
  <si>
    <t xml:space="preserve">        Профилактика безнадзорности и правонарушений несовершеннолетних</t>
  </si>
  <si>
    <t xml:space="preserve">  Управление образования администрации Брянского района</t>
  </si>
  <si>
    <t>903</t>
  </si>
  <si>
    <t xml:space="preserve">        Организация временного трудоустройства несовершеннолетних граждан в возрасте от 14 до 18 лет</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</si>
  <si>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</si>
  <si>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Дошкольные образовательные организации</t>
  </si>
  <si>
    <t xml:space="preserve">        Организация питания в образовательных организациях</t>
  </si>
  <si>
    <t xml:space="preserve">        Реализация мероприятий по модернизации школьных систем образования</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</si>
  <si>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</si>
  <si>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</si>
  <si>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Приведение в соответствии с брендбуком "Точка роста" помещений муниципальных общеобразовательных организаций</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</si>
  <si>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</si>
  <si>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</si>
  <si>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Обеспечение функционирования модели персонифицированного финансирования дополнительного образования детей</t>
  </si>
  <si>
    <t xml:space="preserve">        Мероприятия по проведению оздоровительной компании детей</t>
  </si>
  <si>
    <t xml:space="preserve">        Организация и проведение олимпиад, выставок, конкурсов, конференций и других общественных мероприятий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</si>
  <si>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</si>
  <si>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</si>
  <si>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2023 год и на плановый период 2024 и 2025 годов</t>
  </si>
  <si>
    <t>( рублей)</t>
  </si>
  <si>
    <t>Наименование</t>
  </si>
  <si>
    <t>МП</t>
  </si>
  <si>
    <t>ППМП</t>
  </si>
  <si>
    <t>ОМ</t>
  </si>
  <si>
    <t>ГРБС</t>
  </si>
  <si>
    <t>НР</t>
  </si>
  <si>
    <t>ВР</t>
  </si>
  <si>
    <t>2023 год</t>
  </si>
  <si>
    <t>2024 год</t>
  </si>
  <si>
    <t>2025 год</t>
  </si>
  <si>
    <t>1</t>
  </si>
  <si>
    <t>2</t>
  </si>
  <si>
    <t>3</t>
  </si>
  <si>
    <t>4</t>
  </si>
  <si>
    <t>5</t>
  </si>
  <si>
    <t>6</t>
  </si>
  <si>
    <t>7</t>
  </si>
  <si>
    <t>8</t>
  </si>
  <si>
    <t>9</t>
  </si>
  <si>
    <t>10</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</si>
  <si>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</si>
  <si>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01</t>
  </si>
  <si>
    <t>Обеспечение деятельности администрации Брянского района по реализации установленных муниципальных полномочий</t>
  </si>
  <si>
    <t>0</t>
  </si>
  <si>
    <t>Администрация Брянского района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</si>
  <si>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</si>
  <si>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</si>
  <si>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</si>
  <si>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</si>
  <si>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Руководство и управление в сфере установленных функций органов местного самоуправления</t>
  </si>
  <si>
    <t>80040</t>
  </si>
  <si>
    <t>Опубликование нормативных правовых актов муниципальных образований и иной официальной информации</t>
  </si>
  <si>
    <t>80100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</si>
  <si>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</si>
  <si>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</si>
  <si>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Единые дежурно-диспетчерские службы</t>
  </si>
  <si>
    <t>80700</t>
  </si>
  <si>
    <t>Расходы на выплаты персоналу казенных учреждений</t>
  </si>
  <si>
    <t>Эксплуатация и содержание имущества, находящегося в муниципальной собственности, арендованного недвижимого имущества</t>
  </si>
  <si>
    <t>80930</t>
  </si>
  <si>
    <t>Оповещение населения об опасностях, возникающих при ведении военных действий и возникновении чрезвычайных ситуаций</t>
  </si>
  <si>
    <t>81200</t>
  </si>
  <si>
    <t xml:space="preserve">Проведение комплексных кадастровых работ </t>
  </si>
  <si>
    <t>L5110</t>
  </si>
  <si>
    <t>Обеспечение деятельности администрации Брянского района по реализации отдельных государственных полномочий</t>
  </si>
  <si>
    <t>02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</si>
  <si>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</si>
  <si>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t>
  </si>
  <si>
    <t>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</si>
  <si>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</si>
  <si>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</si>
  <si>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</si>
  <si>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</si>
  <si>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</si>
  <si>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03</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</si>
  <si>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</si>
  <si>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</si>
  <si>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</si>
  <si>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Субсидии бюджетным учреждениям</t>
  </si>
  <si>
    <t>Повышение эффективности реализации полномочий в сфере национальной безопасности, правоохранительной деятельности и экономики</t>
  </si>
  <si>
    <t>04</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</si>
  <si>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</si>
  <si>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</si>
  <si>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 xml:space="preserve">      Мобилизационная подготовка экономики</t>
  </si>
  <si>
    <t>Мероприятия в сфере пожарной безопасности</t>
  </si>
  <si>
    <t>81140</t>
  </si>
  <si>
    <t>Иные бюджетные ассигнования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</si>
  <si>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</si>
  <si>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</si>
  <si>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</si>
  <si>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</si>
  <si>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Социальные выплаты гражданам, кроме публичных нормативных социальных выплат</t>
  </si>
  <si>
    <t>82590</t>
  </si>
  <si>
    <t>Социальное обеспечение и иные выплаты населению</t>
  </si>
  <si>
    <t>Повышение эффективности реализации отдельных государственных и муниципальных полномочий в сфере социальной политики</t>
  </si>
  <si>
    <t>05</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</si>
  <si>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</si>
  <si>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</si>
  <si>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</si>
  <si>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16722</t>
  </si>
  <si>
    <t>16723</t>
  </si>
  <si>
    <t>Выплата муниципальных пенсий (доплат к государственным пенсиям)</t>
  </si>
  <si>
    <t>82450</t>
  </si>
  <si>
    <t>Социальные выплаты лицам, удостоенным звания почетного гражданина муниципального образования</t>
  </si>
  <si>
    <t>82580</t>
  </si>
  <si>
    <t>Иные выплаты населению</t>
  </si>
  <si>
    <t>Реализация мероприятий по обеспечению жильем молодых семей</t>
  </si>
  <si>
    <t>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</si>
  <si>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</si>
  <si>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</si>
  <si>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Капитальные вложения в объекты государственной (муниципальной) собственности</t>
  </si>
  <si>
    <t>Бюджетные инвестиции</t>
  </si>
  <si>
    <t>Межбюджетные отношения с поселениями Брянского района</t>
  </si>
  <si>
    <t>06</t>
  </si>
  <si>
    <t>51180</t>
  </si>
  <si>
    <t>Межбюджетные трансферты</t>
  </si>
  <si>
    <t>Субвенции</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</si>
  <si>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</si>
  <si>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83710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</si>
  <si>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</si>
  <si>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</si>
  <si>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Обеспечение деятельности транспортно-хозяйственной службы Брянского района</t>
  </si>
  <si>
    <t>07</t>
  </si>
  <si>
    <t>Учреждения, обеспечивающие деятельность органов местного самоуправления и муниципальных учреждений</t>
  </si>
  <si>
    <t>80720</t>
  </si>
  <si>
    <t>Мероприятия в сфере охраны окружающей среды</t>
  </si>
  <si>
    <t>08</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</si>
  <si>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</si>
  <si>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</si>
  <si>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района</t>
  </si>
  <si>
    <t>Финансовое управление администрации Брянского района</t>
  </si>
  <si>
    <t>Обслуживание муниципального долга</t>
  </si>
  <si>
    <t>83000</t>
  </si>
  <si>
    <t>Обслуживание государственного (муниципального) долга</t>
  </si>
  <si>
    <t>Материально-техническое и финансовое обеспечение деятельности финансового управления администрации Брянского района</t>
  </si>
  <si>
    <t>Уплата налогов, сборов и иных платежей</t>
  </si>
  <si>
    <t>Сопровождение и модернизация технических и программных комплексов организации бюджетного процесса в Брянском муниципальном районе</t>
  </si>
  <si>
    <t>Развитие информационного общества и формирование электронного правительства</t>
  </si>
  <si>
    <t>83230</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</si>
  <si>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</si>
  <si>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</si>
  <si>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Дотации</t>
  </si>
  <si>
    <t>Выравнивание бюджетной обеспеченности поселений</t>
  </si>
  <si>
    <t>83010</t>
  </si>
  <si>
    <t>Формирование современной модели образования в Брянском муниципальном районе Брянской области</t>
  </si>
  <si>
    <t>Управление образования администрации Брянского района</t>
  </si>
  <si>
    <t>00</t>
  </si>
  <si>
    <t>Организация предоставления общедоступного начального, основного, общего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</si>
  <si>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</si>
  <si>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</si>
  <si>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предоставления общедоступного дошкольного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</si>
  <si>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</si>
  <si>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14722</t>
  </si>
  <si>
    <t>Субсидии автономным учреждениям</t>
  </si>
  <si>
    <t>Организация предоставления дополнительного образования</t>
  </si>
  <si>
    <t>Организации дополнительного образования</t>
  </si>
  <si>
    <t>80320</t>
  </si>
  <si>
    <t>Обеспечение функционирования модели персонифицированного финансирования дополнительного образования детей</t>
  </si>
  <si>
    <t>82610</t>
  </si>
  <si>
    <t xml:space="preserve">      Развитие материально-технической базы муниципальных образовательных организаций в сфере физической культуры и спорта</t>
  </si>
  <si>
    <t>S7670</t>
  </si>
  <si>
    <t>Субсидии муниципальным образовательным организациям на возмещение нормативных затрат, связанных с оказанием муниципальных услуг</t>
  </si>
  <si>
    <t>Дошкольные образовательные организации</t>
  </si>
  <si>
    <t>80300</t>
  </si>
  <si>
    <t>Общеобразовательные организации</t>
  </si>
  <si>
    <t>80310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</si>
  <si>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</si>
  <si>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</si>
  <si>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</si>
  <si>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</si>
  <si>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</si>
  <si>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</si>
  <si>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</si>
  <si>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Мероприятия по работе с детьми и молодежью,выплаты стипендий, проведение конкурсов, районных мероприятий, районной спартакиады дошкольников, участие в областной спартакиаде</t>
  </si>
  <si>
    <t>Организация и проведение олимпиад, выставок, конкурсов, конференций и других общественных мероприятий</t>
  </si>
  <si>
    <t>82340</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</si>
  <si>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</si>
  <si>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</si>
  <si>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</si>
  <si>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</si>
  <si>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Стипендии</t>
  </si>
  <si>
    <t>82520</t>
  </si>
  <si>
    <t>Приведение в соответствии с брендбуком "Точка роста" помещений муниципальных общеобразовательных организаций</t>
  </si>
  <si>
    <t>09</t>
  </si>
  <si>
    <t>S4910</t>
  </si>
  <si>
    <t>Организация питания</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</si>
  <si>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</si>
  <si>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</si>
  <si>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</si>
  <si>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</si>
  <si>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компании детей</t>
  </si>
  <si>
    <t>11</t>
  </si>
  <si>
    <t>S4790</t>
  </si>
  <si>
    <t>Социальные гарантии педагогическим работникам</t>
  </si>
  <si>
    <t>12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</si>
  <si>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</si>
  <si>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</si>
  <si>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родительской платы, за присмотр и уход за детьми в образовательных организациях, реализующих образовательную программу дошкольного образования</t>
  </si>
  <si>
    <t>13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</si>
  <si>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</si>
  <si>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</si>
  <si>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</si>
  <si>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</si>
  <si>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Строительство учреждений образования Брянского района</t>
  </si>
  <si>
    <t>15</t>
  </si>
  <si>
    <t>Бюджетные инвестиции в объекты капитального строительства муниципальной собственности</t>
  </si>
  <si>
    <t>81680</t>
  </si>
  <si>
    <t>ZB</t>
  </si>
  <si>
    <t>L7500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</si>
  <si>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</si>
  <si>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</si>
  <si>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</si>
  <si>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</si>
  <si>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 xml:space="preserve"> Модернизация школьных столовых муниципальных общеобразовательных организаций Брянской области</t>
  </si>
  <si>
    <t xml:space="preserve">      Модернизация школьных столовых муниципальных общеобразовательных организаций Брянской области</t>
  </si>
  <si>
    <t>S4770</t>
  </si>
  <si>
    <t xml:space="preserve">  Развитие культуры и молодежной политики в Брянском муниципальном районе Брянской области</t>
  </si>
  <si>
    <t>Мероприятия в сфере туризма</t>
  </si>
  <si>
    <t>Управление культуры, молодежной политики и спорта Брянского муниципального района</t>
  </si>
  <si>
    <t>82390</t>
  </si>
  <si>
    <t>Учреждения дополнительного образования в сфере культуры и искусства</t>
  </si>
  <si>
    <t>Мероприятия по работе с детьми и молодежью</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</si>
  <si>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</si>
  <si>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Библиотеки</t>
  </si>
  <si>
    <t>80450</t>
  </si>
  <si>
    <t>L5190</t>
  </si>
  <si>
    <t>Музей</t>
  </si>
  <si>
    <t>Музеи и постоянные выставки</t>
  </si>
  <si>
    <t>80460</t>
  </si>
  <si>
    <t>Культурно-досуговые учреждения</t>
  </si>
  <si>
    <t>Дворцы и дома культуры, клубы, выставочные залы</t>
  </si>
  <si>
    <t>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</si>
  <si>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</si>
  <si>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</si>
  <si>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</si>
  <si>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Мероприятия по развитию культуры</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</si>
  <si>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</si>
  <si>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</si>
  <si>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</si>
  <si>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</si>
  <si>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</si>
  <si>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</si>
  <si>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Спортивно-оздоровительные комплексы и центры</t>
  </si>
  <si>
    <t>19</t>
  </si>
  <si>
    <t>80600</t>
  </si>
  <si>
    <t>Отдельные мероприятия по развитию спорта</t>
  </si>
  <si>
    <t>20</t>
  </si>
  <si>
    <t>Мероприятия по развитию физической культуры и спорта</t>
  </si>
  <si>
    <t>82300</t>
  </si>
  <si>
    <t>Учреждения, обеспечивающие оказание услуг в сфере физической культуры и спорта (методический кабинет)</t>
  </si>
  <si>
    <t>Архивная служба</t>
  </si>
  <si>
    <t>Обеспечение развития и укрепления материально-технической базы домов культуры</t>
  </si>
  <si>
    <t>24</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</si>
  <si>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</si>
  <si>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</si>
  <si>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Мероприятия, направленные на профилактику и устранение последствий распространения коронавирусной инфекции</t>
  </si>
  <si>
    <t>27</t>
  </si>
  <si>
    <t>81430</t>
  </si>
  <si>
    <t>Региональный проект "Культурная среда"</t>
  </si>
  <si>
    <t>A1</t>
  </si>
  <si>
    <t xml:space="preserve">      Государственная поддержка отрасли культуры</t>
  </si>
  <si>
    <t xml:space="preserve">      Техническое оснащение муниципальных музеев</t>
  </si>
  <si>
    <t xml:space="preserve">Региональный проект"Творческие люди"
</t>
  </si>
  <si>
    <t>A2</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</si>
  <si>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</si>
  <si>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</si>
  <si>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Софинансирование объектов капитальных вложений муниципальной собственности</t>
  </si>
  <si>
    <t>S1270</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</si>
  <si>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</si>
  <si>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</si>
  <si>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Профилактика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</si>
  <si>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</si>
  <si>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</si>
  <si>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</si>
  <si>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</si>
  <si>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</si>
  <si>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Развитие и совершенствование сети автомобильных дорог местного значения</t>
  </si>
  <si>
    <t>81600</t>
  </si>
  <si>
    <t>Повышение безопасности дорожного движения</t>
  </si>
  <si>
    <t>81660</t>
  </si>
  <si>
    <t>Развитие и совершенствование сети автомобильных дорог местного значения общего пользования</t>
  </si>
  <si>
    <t>S6160</t>
  </si>
  <si>
    <t>Ремонт и содержание автомобильных дорог общего пользования местного значения по Брянскому району (в разрезе сельских поселений) для обеспечения сохранности и условий безопасности на них</t>
  </si>
  <si>
    <t>Обеспечение сохранности автомобильных дорог местного значения и условий безопасного движения по ним</t>
  </si>
  <si>
    <t>81610</t>
  </si>
  <si>
    <t>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</si>
  <si>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83730</t>
  </si>
  <si>
    <t>Капитальный ремонт и ремонт автомобильных дорог общего пользования местного значения и искусственных сооружений на них</t>
  </si>
  <si>
    <t>Обеспечение сохранности автомобильных дорог местного значения и условий безопасности движения по ним</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</si>
  <si>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</si>
  <si>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</si>
  <si>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</si>
  <si>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</si>
  <si>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</si>
  <si>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S3480</t>
  </si>
  <si>
    <t xml:space="preserve">  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</si>
  <si>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</si>
  <si>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Информационное обеспечение и пропаганда охраны труда</t>
  </si>
  <si>
    <t>Управление муниципальной собственностью Брянского муниципального района Брянской области</t>
  </si>
  <si>
    <t>Оценка имущества, признание прав и регулирование отношений муниципальной собственности</t>
  </si>
  <si>
    <t>Комитет по управлению муниципальным имуществом Брянского района</t>
  </si>
  <si>
    <t>80900</t>
  </si>
  <si>
    <t>Эксплуатация и содержание имущества казны муниципального образования</t>
  </si>
  <si>
    <t>80920</t>
  </si>
  <si>
    <t>Мероприятия по землеустройству и землепользованию</t>
  </si>
  <si>
    <t>80910</t>
  </si>
  <si>
    <t>Материально-техническое и финансовое обеспечение деятельности комитета</t>
  </si>
  <si>
    <t>Жилищно-коммунальное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</si>
  <si>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</si>
  <si>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</si>
  <si>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Оценка имущества и регулирование отношений муниципальной собственности</t>
  </si>
  <si>
    <t xml:space="preserve">  Развитие физической культуры и спорта в Брянском муниципальном районе Брянской области</t>
  </si>
  <si>
    <t>Развитие детско-юношеского спорта и системы подготовки высококвалифицированных спортсменов</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</si>
  <si>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</si>
  <si>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</si>
  <si>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Реализация мероприятий в области защиты населения и территории от чрезвычайных ситуаций, пожарной безопасности</t>
  </si>
  <si>
    <t>Непрограммная деятельность</t>
  </si>
  <si>
    <t>70</t>
  </si>
  <si>
    <t>Условно-утвержденные расходы</t>
  </si>
  <si>
    <t>80080</t>
  </si>
  <si>
    <t>Резервные средства</t>
  </si>
  <si>
    <t>Контрольно-счетная палата Брянского района</t>
  </si>
  <si>
    <t>Обеспечение деятельности руководителя контрольно-счетного органа муниципального образования и его заместителей</t>
  </si>
  <si>
    <t>80050</t>
  </si>
  <si>
    <t>Брянский районный Совет народных депутатов</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</si>
  <si>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</si>
  <si>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</si>
  <si>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</si>
  <si>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</si>
  <si>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Мероприятия в сфере жилищного хозяйства</t>
  </si>
  <si>
    <t>81750</t>
  </si>
  <si>
    <t>Прочие мероприятия в области жилищно-коммунального хозяйства</t>
  </si>
  <si>
    <t>81870</t>
  </si>
  <si>
    <t>Резервный фонд местной администрации</t>
  </si>
  <si>
    <t>83030</t>
  </si>
  <si>
    <t>Мероприятия в сфере архитектуры и градостроительства</t>
  </si>
  <si>
    <t>83310</t>
  </si>
  <si>
    <t>Всего расходов</t>
  </si>
  <si>
    <t>Таблица 1</t>
  </si>
  <si>
    <t>руб.</t>
  </si>
  <si>
    <t>№ п/п</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</si>
  <si>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</si>
  <si>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</si>
  <si>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</si>
  <si>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</si>
  <si>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</si>
  <si>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</si>
  <si>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</si>
  <si>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</si>
  <si>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</si>
  <si>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</si>
  <si>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</si>
  <si>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</si>
  <si>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</si>
  <si>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</si>
  <si>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</si>
  <si>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Таблица 3</t>
  </si>
  <si>
    <t>Глинищевское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</si>
  <si>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</si>
  <si>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</si>
  <si>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</si>
  <si>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</si>
  <si>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</si>
  <si>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</si>
  <si>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</si>
  <si>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</si>
  <si>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</si>
  <si>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</si>
  <si>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Таблица 4</t>
  </si>
  <si>
    <t xml:space="preserve">Глинищевское сельское поселение Брянского муниципального района Брянской области </t>
  </si>
  <si>
    <t>Нераспределенный резерв</t>
  </si>
  <si>
    <t>Таблица 5</t>
  </si>
  <si>
    <t>Таблица 6</t>
  </si>
  <si>
    <t>Таблица 7</t>
  </si>
  <si>
    <t>Таблица 8</t>
  </si>
  <si>
    <t>Приложение № 6</t>
  </si>
  <si>
    <t>к решению Брянского районого</t>
  </si>
  <si>
    <t>Источники внутреннего финансирования дефицита бюджета Брянского муниципального района Брянской области на 2023 год и на плановый период 2024 и 2025 годов</t>
  </si>
  <si>
    <t>КБК</t>
  </si>
  <si>
    <t>102 01 02 00 00 00 0000 000</t>
  </si>
  <si>
    <t xml:space="preserve">Кредиты  кредитных  организаций   в   валюте  Российской Федерации
</t>
  </si>
  <si>
    <t>102 01 02 00 00 00 0000 700</t>
  </si>
  <si>
    <t>Привлечение кредитов от кредитных организаций в валюте Российской Федерации</t>
  </si>
  <si>
    <t>102 01 02 00 00 05 0000 710</t>
  </si>
  <si>
    <t>Привлечение муниципальными районами кредитов от кредитных организаций в валюте Российской Федерации</t>
  </si>
  <si>
    <t>102 01 02 00 00 00 0000 800</t>
  </si>
  <si>
    <t>Погашение кредитов, предоставленных кредитными организациями в валюте Российской Федерации</t>
  </si>
  <si>
    <t>102 01 02 00 00 05 0000 810</t>
  </si>
  <si>
    <t>Погашение муниципальными районами кредитов от кредитных организаций в валюте Российской Федерации</t>
  </si>
  <si>
    <t>102 01 03 01 00 00 0000 000</t>
  </si>
  <si>
    <t xml:space="preserve">Бюджетные   кредиты   от   других   бюджетов  бюджетной  системы  Российской  Федерации  в  валюте Российской Федерации
</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</si>
  <si>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</si>
  <si>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</si>
  <si>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</si>
  <si>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</si>
  <si>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</si>
  <si>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</si>
  <si>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</si>
  <si>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</si>
  <si>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</si>
  <si>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</si>
  <si>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</si>
  <si>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</si>
  <si>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Итого источников внутреннего финансирования дефицита</t>
  </si>
  <si>
    <t>Приложение № 7</t>
  </si>
  <si>
    <t xml:space="preserve">                                                                                                                    </t>
  </si>
  <si>
    <r>
      <t>к реше</t>
    </r>
    <r>
      <rPr>
        <b/>
        <sz val="11"/>
        <rFont val="Times New Roman"/>
        <family val="1"/>
        <charset val="204"/>
      </rPr>
      <t>н</t>
    </r>
    <r>
      <rPr>
        <sz val="11"/>
        <rFont val="Times New Roman"/>
        <family val="1"/>
        <charset val="204"/>
      </rPr>
      <t>ию Брянского районого</t>
    </r>
  </si>
  <si>
    <t xml:space="preserve">                                                                                                                                                                 </t>
  </si>
  <si>
    <t xml:space="preserve">                                                                                                                                                                             Совета народных депутатов</t>
  </si>
  <si>
    <t xml:space="preserve">                                                                                                                                                                   </t>
  </si>
  <si>
    <t>Программа муниципальных внутренних заимствований Брянского муниципального района Брянской области на 2023 год и на плановый период 2024 и 2025 годов</t>
  </si>
  <si>
    <t>Сумма на                                                                   2023 год</t>
  </si>
  <si>
    <t>Сумма на                                                    2024 год</t>
  </si>
  <si>
    <t>Сумма на                                                  2025 год</t>
  </si>
  <si>
    <t xml:space="preserve">Внутренние заимствования (привлечение/погашение) </t>
  </si>
  <si>
    <t>Кредиты кредитных организаций</t>
  </si>
  <si>
    <t>Получение кредитов</t>
  </si>
  <si>
    <t>Погашение кредитов</t>
  </si>
  <si>
    <t>Предельные сроки погашения обязательств, возникающих при осуществлении муниципальных внутренних заимствований в соответствующем финансовом году</t>
  </si>
  <si>
    <t xml:space="preserve">Бюджетные кредиты, полученные от других бюджетов бюджетной системы Российской Федерации </t>
  </si>
  <si>
    <t xml:space="preserve">Погашение кредитов </t>
  </si>
  <si>
    <t>28.11.2025 г.</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</si>
  <si>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</si>
  <si>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2023 год и на плановый период 2024 и 2025 годов</t>
  </si>
  <si>
    <t>Наименование (категория) принципала</t>
  </si>
  <si>
    <t>Направления (цели) заимствования</t>
  </si>
  <si>
    <t>Наличие права регрессного требования гаранта 
к принципалу</t>
  </si>
  <si>
    <t>Иные условия предоставления гарантий</t>
  </si>
  <si>
    <t>Объем гарантий на 2023 - 2025 годы</t>
  </si>
  <si>
    <t>основной долг</t>
  </si>
  <si>
    <t>проценты за обслуживание основного долга</t>
  </si>
  <si>
    <t>всего</t>
  </si>
  <si>
    <t>1. Общий объем гарантий:</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</si>
  <si>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2023 году</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</si>
  <si>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2024 году</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</si>
  <si>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2025 году</t>
  </si>
  <si>
    <t>Перечень объектов инвестиционной программы Брянского муниципального района Брянской области  на 2023 год и на плановый период 2024-2025 годов</t>
  </si>
  <si>
    <t xml:space="preserve">№ </t>
  </si>
  <si>
    <t>Наименование объекта</t>
  </si>
  <si>
    <t>I</t>
  </si>
  <si>
    <t>Строительство сети газоснабжения квартала застройки для многодетных в с.Глинищево</t>
  </si>
  <si>
    <t>Газопровод низкого давления по  ул.Вознесенской в н.п.Хотылево</t>
  </si>
  <si>
    <t>Газификация н.п.Крючки</t>
  </si>
  <si>
    <t>Итого по мероприятию</t>
  </si>
  <si>
    <t>II</t>
  </si>
  <si>
    <t>Финансирование объектов капитальных вложений муниципальной собственности (средства местного бюджета), софинансирование которых осуществляется за счет средств вышестоящих бюджетов</t>
  </si>
  <si>
    <t>Газификация квартала застройки для многодетных в с.Глинищево (23 га)</t>
  </si>
  <si>
    <t>Итого по программе</t>
  </si>
  <si>
    <t xml:space="preserve">Муниципальная программа Брянского района "Чистая вода" </t>
  </si>
  <si>
    <t>Строительство системы водоснабжения квартала застройки для многодетных семей в н.п.Глинищево</t>
  </si>
  <si>
    <t xml:space="preserve">Строительство сети водоснабжения в н.п.Стеклянная Радица </t>
  </si>
  <si>
    <t>Строительство системы водоснабжения  квартала застройки н.п. Кабаличи (фруктовый сад)</t>
  </si>
  <si>
    <t>Реконструкция системы водоснабжения  в с.Новоселки</t>
  </si>
  <si>
    <t>Строительство очистных сооружений ул.Заречная  в н.п.Глинищево</t>
  </si>
  <si>
    <t>Строительство системы водоснабжения в н.п.Свень-Транспортная (2 очередь)</t>
  </si>
  <si>
    <t>Реконструкция очистных сооружений ул.Заречная  в н.п.Глинищево</t>
  </si>
  <si>
    <t>Реконструкция системы водоснабжения  в н.п Колтово-Меркульево</t>
  </si>
  <si>
    <t>Итого по  программе</t>
  </si>
  <si>
    <t>Автомобильные дороги Брянского  муниципального района Брянской области</t>
  </si>
  <si>
    <t>Строительство автомобильных дорог для населенных пунктов Брянского района</t>
  </si>
  <si>
    <t>Строительство автомобильных дорог в ГУП ОНО ОПХ "Черемушки" в д.Дубровка Брянского района Брянской области ( 5 этап)</t>
  </si>
  <si>
    <t>Строительство автомобильных дорог в ГУП ОНО ОПХ "Черемушки" в д.Дубровка Брянского района Брянской области (5 этап)</t>
  </si>
  <si>
    <t>Строительство автомобильных дорог в ГУП ОНО ОПХ "Черемушки" в д.Дубровка Брянского района Брянской области (6 этап)</t>
  </si>
  <si>
    <t xml:space="preserve">Строительство учреждений образования Брянского района </t>
  </si>
  <si>
    <t>Детский сад на 60 мест по адресу: ул.Соборная п.Свень Брянского района</t>
  </si>
  <si>
    <t>Детский сад на 240 мест  в п.Мичуринский  Брянского района</t>
  </si>
  <si>
    <t>Пристройка универсального спортивного зала к МБОУ "Супоневская СОШ №1 им.Героя Советского Союза Н.И.Чувина" в н.п.Супонево Брянского района Брянской области</t>
  </si>
  <si>
    <t>Пристройка на 500 мест к МБОУ "Новодарковичская средняя общеобразовательная школа Брянского района в п.Новые Дарковичи Брянского района Брянской области</t>
  </si>
  <si>
    <t>Итого программные мероприятия</t>
  </si>
  <si>
    <t xml:space="preserve">Распределение расходов  бюджета Брянского муниципального района Брянской области  на 2023 год и на плановый период 2024  и 2025 годов  по разделам и подразделам, целевым статьям, группам и подгруппам видов расходов функциональной классификации расходов бюджетов Российской Федерации   </t>
  </si>
  <si>
    <t>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</si>
  <si>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</si>
  <si>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</si>
  <si>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Распределение расходов  бюджета Брянского муниципального района Брянской области  на 2023 год и на плановый период 2024  и 2025 годов по ведомственной структуре</t>
  </si>
  <si>
    <t>Распределение субвенций бюджетам поселений на  осуществление первичного воинского учета органами местного самоуправления поселений, муниципальных и городских округов на 2023 год и на плановый период 2024 и 2025 годов</t>
  </si>
  <si>
    <t>Распределение иных межбюджетных трансфертов, передаваемых бюджетам поселений из средств дорожного фонда Брянского муниципального района на финансовое обеспечение полномочий в сфере дорожной деятельности в отношении дорог общего пользования местного значения в соответствии с заключенными соглашениями на  2023 год и на плановый период 2024 и 2025 годов</t>
  </si>
  <si>
    <t>Распределение иных межбюджетных трансфертов, передаваемых бюджетам поселений на осуществление полномочий по решению вопросов местного значения на обеспечение мероприятий по капитальному ремонту многоквартирных домов, организацию строительства и содержания  муниципального жилого фонда в соответствии с жилищным законодательством и заключенными соглашениями на  2023 год и на плановый период 2024 и 2025 годов</t>
  </si>
  <si>
    <t>Распределение иных межбюджетных трансфертов, передаваемых бюджетам поселений на осуществление полномочий по решению вопросов организации в границах поселений электро-, тепло-, газо- и водоснабжения населения, водоотведения, снабжения населения топливом в соответствии с заключенными соглашениями на  2023 год и на плановый период 2024 и 2025 годов</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</si>
  <si>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</si>
  <si>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1340281110</t>
  </si>
  <si>
    <t>2 02 25210 00 0000 150</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</si>
  <si>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</si>
  <si>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</si>
  <si>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2 02 25210 05 0000 150</t>
  </si>
  <si>
    <t>Распределение дотаций  на выравнивание бюджетной обеспеченности бюджетам поселений, предоставляемых за счет субвенций из областного бюджета, на  2023 год  и на плановый период 2024 и 2025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</si>
  <si>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2023 год и на плановый период 2024 и 2025 годов</t>
  </si>
  <si>
    <t>Распределение дотаций, передаваемых бюджетам  поселений на поддержку мер по обеспечению сбалансированности бюджетов  поселений на  2023 год и на плановый период 2024 и 2025 годов</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</si>
  <si>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2023 год и на плановый период 2024 и 2025 годов</t>
  </si>
  <si>
    <t xml:space="preserve">      Осуществление первичного воинского учета органами местного самоуправления поселений, муниципальных и городских округов</t>
  </si>
  <si>
    <t xml:space="preserve">      Организация и осуществление мероприятий по территориальной обороне и гражданской обороне</t>
  </si>
  <si>
    <t xml:space="preserve">        Осуществление первичного воинского учета органами местного самоуправления поселений, муниципальных и городских округов</t>
  </si>
  <si>
    <t xml:space="preserve">        Организация и осуществление мероприятий по территориальной обороне и гражданской обороне</t>
  </si>
  <si>
    <t>Региональный проект "Создание условий для обучения" Брянская область</t>
  </si>
  <si>
    <t>2 02 45179 05 0000 150</t>
  </si>
  <si>
    <t>2 02 45179 00 0000 150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</si>
  <si>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</si>
  <si>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</si>
  <si>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</si>
  <si>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031EВ51790</t>
  </si>
  <si>
    <t xml:space="preserve">      Государственная поддержка отрасли культуры на развитие сети учреждений культурно-досугового типа</t>
  </si>
  <si>
    <t>041A155130</t>
  </si>
  <si>
    <t xml:space="preserve">        Государственная поддержка отрасли культуры на развитие сети учреждений культурно-досугового типа</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</si>
  <si>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</si>
  <si>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EВ</t>
  </si>
  <si>
    <r>
      <t>Региональный проект «Патриотическое воспитание граждан Российской Федерации</t>
    </r>
    <r>
      <rPr>
        <sz val="18"/>
        <color rgb="FF000000"/>
        <rFont val="Times New Roman"/>
        <family val="1"/>
        <charset val="204"/>
      </rPr>
      <t>"</t>
    </r>
    <r>
      <rPr>
        <b/>
        <sz val="18"/>
        <color rgb="FF000000"/>
        <rFont val="Times New Roman"/>
        <family val="1"/>
        <charset val="204"/>
      </rPr>
      <t xml:space="preserve"> Брянская область</t>
    </r>
  </si>
  <si>
    <t>Региональный проект «Культурная среда" Брянская область</t>
  </si>
  <si>
    <t>А1</t>
  </si>
  <si>
    <t>2 02 25513 00 0000 150</t>
  </si>
  <si>
    <t>2 02 25513 05 0000 150</t>
  </si>
  <si>
    <t>Субсидии бюджетам  на развитие сети учреждений культурно-досугового типа</t>
  </si>
  <si>
    <t>Субсидии бюджетам муниципальных районов на развитие сети учреждений культурно-досугового типа</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</si>
  <si>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</si>
  <si>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03407S4900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</si>
  <si>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</si>
  <si>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от 14  декабря 2022 г.  № 6-45-1</t>
  </si>
  <si>
    <t>от 14  декабря 2022 г. № 6-45-1</t>
  </si>
  <si>
    <t>Приложение № 2</t>
  </si>
  <si>
    <t>от 14 декабря 2022 г. № 6-45-1</t>
  </si>
  <si>
    <t>Приложение № 3</t>
  </si>
  <si>
    <t>Приложение № 4</t>
  </si>
  <si>
    <t>Приложение № 5</t>
  </si>
  <si>
    <t>от 14 декабря 2022 г.  № 6-45-1</t>
  </si>
  <si>
    <t xml:space="preserve">Приложение № 8                                   </t>
  </si>
  <si>
    <t>Приложение № 9</t>
  </si>
</sst>
</file>

<file path=xl/styles.xml><?xml version="1.0" encoding="utf-8"?>
<styleSheet xmlns="http://schemas.openxmlformats.org/spreadsheetml/2006/main">
  <numFmts count="4">
    <numFmt numFmtId="43" formatCode="_-* #,##0.00_р_._-;\-* #,##0.00_р_._-;_-* &quot;-&quot;??_р_._-;_-@_-"/>
    <numFmt numFmtId="164" formatCode="#,##0.000"/>
    <numFmt numFmtId="165" formatCode="#,##0.0"/>
    <numFmt numFmtId="166" formatCode="0.0"/>
  </numFmts>
  <fonts count="53">
    <font>
      <sz val="10"/>
      <name val="Arial Cyr"/>
      <charset val="204"/>
    </font>
    <font>
      <sz val="11"/>
      <color theme="1"/>
      <name val="Calibri"/>
      <family val="2"/>
      <scheme val="minor"/>
    </font>
    <font>
      <sz val="12"/>
      <name val="Times New Roman"/>
      <family val="1"/>
      <charset val="204"/>
    </font>
    <font>
      <sz val="11"/>
      <name val="Times New Roman"/>
      <family val="1"/>
      <charset val="204"/>
    </font>
    <font>
      <b/>
      <sz val="12"/>
      <name val="Times New Roman"/>
      <family val="1"/>
      <charset val="204"/>
    </font>
    <font>
      <u/>
      <sz val="10"/>
      <color indexed="12"/>
      <name val="Arial Cyr"/>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0"/>
      <name val="Arial"/>
      <family val="2"/>
      <charset val="204"/>
    </font>
    <font>
      <sz val="16"/>
      <name val="Times New Roman"/>
      <family val="1"/>
      <charset val="204"/>
    </font>
    <font>
      <sz val="16"/>
      <name val="Arial Cyr"/>
      <charset val="204"/>
    </font>
    <font>
      <sz val="16"/>
      <color rgb="FF000000"/>
      <name val="Times New Roman"/>
      <family val="1"/>
      <charset val="204"/>
    </font>
    <font>
      <sz val="14"/>
      <name val="Times New Roman"/>
      <family val="1"/>
      <charset val="204"/>
    </font>
    <font>
      <sz val="14"/>
      <name val="Arial Cyr"/>
      <charset val="204"/>
    </font>
    <font>
      <sz val="12"/>
      <color rgb="FF000000"/>
      <name val="Times New Roman"/>
      <family val="2"/>
    </font>
    <font>
      <sz val="12"/>
      <color rgb="FF000000"/>
      <name val="Times New Roman"/>
      <family val="1"/>
      <charset val="204"/>
    </font>
    <font>
      <sz val="11"/>
      <color indexed="8"/>
      <name val="Times New Roman"/>
      <family val="1"/>
      <charset val="204"/>
    </font>
    <font>
      <b/>
      <sz val="11"/>
      <name val="Times New Roman"/>
      <family val="1"/>
      <charset val="204"/>
    </font>
    <font>
      <sz val="10"/>
      <name val="Times New Roman"/>
      <family val="1"/>
      <charset val="204"/>
    </font>
    <font>
      <sz val="11"/>
      <color rgb="FF0070C0"/>
      <name val="Times New Roman"/>
      <family val="1"/>
      <charset val="204"/>
    </font>
    <font>
      <sz val="11"/>
      <color indexed="12"/>
      <name val="Times New Roman"/>
      <family val="1"/>
      <charset val="204"/>
    </font>
    <font>
      <sz val="8"/>
      <color rgb="FF000000"/>
      <name val="Arial"/>
      <family val="2"/>
      <charset val="204"/>
    </font>
    <font>
      <b/>
      <sz val="10"/>
      <name val="Times New Roman"/>
      <family val="1"/>
      <charset val="204"/>
    </font>
    <font>
      <b/>
      <sz val="12"/>
      <color indexed="8"/>
      <name val="Times New Roman"/>
      <family val="1"/>
      <charset val="204"/>
    </font>
    <font>
      <sz val="12"/>
      <color indexed="8"/>
      <name val="Times New Roman"/>
      <family val="1"/>
      <charset val="204"/>
    </font>
    <font>
      <sz val="13"/>
      <name val="Times New Roman"/>
      <family val="1"/>
      <charset val="204"/>
    </font>
    <font>
      <b/>
      <sz val="11"/>
      <color indexed="8"/>
      <name val="Times New Roman"/>
      <family val="1"/>
      <charset val="204"/>
    </font>
    <font>
      <b/>
      <i/>
      <sz val="11"/>
      <color indexed="8"/>
      <name val="Times New Roman"/>
      <family val="1"/>
      <charset val="204"/>
    </font>
    <font>
      <i/>
      <sz val="11"/>
      <color indexed="8"/>
      <name val="Times New Roman"/>
      <family val="1"/>
      <charset val="204"/>
    </font>
    <font>
      <sz val="11"/>
      <color theme="1"/>
      <name val="Times New Roman"/>
      <family val="1"/>
      <charset val="204"/>
    </font>
    <font>
      <i/>
      <sz val="11"/>
      <color theme="1"/>
      <name val="Times New Roman"/>
      <family val="1"/>
      <charset val="204"/>
    </font>
    <font>
      <b/>
      <sz val="11"/>
      <color theme="1"/>
      <name val="Times New Roman"/>
      <family val="1"/>
      <charset val="204"/>
    </font>
    <font>
      <b/>
      <i/>
      <sz val="11"/>
      <name val="Times New Roman"/>
      <family val="1"/>
      <charset val="204"/>
    </font>
    <font>
      <i/>
      <sz val="11"/>
      <name val="Times New Roman"/>
      <family val="1"/>
      <charset val="204"/>
    </font>
    <font>
      <b/>
      <sz val="10"/>
      <name val="Arial Cyr"/>
      <charset val="204"/>
    </font>
    <font>
      <sz val="18"/>
      <name val="Times New Roman"/>
      <family val="1"/>
      <charset val="204"/>
    </font>
    <font>
      <b/>
      <sz val="18"/>
      <name val="Times New Roman"/>
      <family val="1"/>
      <charset val="204"/>
    </font>
    <font>
      <sz val="18"/>
      <name val="Arial Cyr"/>
      <charset val="204"/>
    </font>
    <font>
      <b/>
      <sz val="18"/>
      <color rgb="FF000000"/>
      <name val="Times New Roman"/>
      <family val="1"/>
      <charset val="204"/>
    </font>
    <font>
      <sz val="18"/>
      <color rgb="FF000000"/>
      <name val="Times New Roman"/>
      <family val="1"/>
      <charset val="204"/>
    </font>
    <font>
      <sz val="18"/>
      <color indexed="10"/>
      <name val="Times New Roman"/>
      <family val="1"/>
      <charset val="204"/>
    </font>
    <font>
      <sz val="18"/>
      <color rgb="FF000000"/>
      <name val="Times New Roman"/>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78">
    <xf numFmtId="0" fontId="0" fillId="0" borderId="0"/>
    <xf numFmtId="0" fontId="1"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7"/>
    <xf numFmtId="0" fontId="10" fillId="4" borderId="7"/>
    <xf numFmtId="0" fontId="9" fillId="0" borderId="8">
      <alignment horizontal="center" vertical="center" wrapText="1"/>
    </xf>
    <xf numFmtId="0" fontId="10" fillId="0" borderId="8">
      <alignment horizontal="center" vertical="center" wrapText="1"/>
    </xf>
    <xf numFmtId="0" fontId="9" fillId="4" borderId="9"/>
    <xf numFmtId="0" fontId="10" fillId="4" borderId="9"/>
    <xf numFmtId="0" fontId="9" fillId="4" borderId="0">
      <alignment shrinkToFit="1"/>
    </xf>
    <xf numFmtId="0" fontId="10" fillId="4" borderId="0">
      <alignment shrinkToFit="1"/>
    </xf>
    <xf numFmtId="0" fontId="13" fillId="0" borderId="9">
      <alignment horizontal="right"/>
    </xf>
    <xf numFmtId="0" fontId="14" fillId="0" borderId="9">
      <alignment horizontal="right"/>
    </xf>
    <xf numFmtId="4" fontId="13" fillId="5" borderId="9">
      <alignment horizontal="right" vertical="top" shrinkToFit="1"/>
    </xf>
    <xf numFmtId="4" fontId="14" fillId="5" borderId="9">
      <alignment horizontal="right" vertical="top" shrinkToFit="1"/>
    </xf>
    <xf numFmtId="4" fontId="13" fillId="6" borderId="9">
      <alignment horizontal="right" vertical="top" shrinkToFit="1"/>
    </xf>
    <xf numFmtId="4" fontId="14" fillId="6" borderId="9">
      <alignment horizontal="right" vertical="top" shrinkToFit="1"/>
    </xf>
    <xf numFmtId="0" fontId="9" fillId="0" borderId="0">
      <alignment horizontal="left" wrapText="1"/>
    </xf>
    <xf numFmtId="0" fontId="10" fillId="0" borderId="0">
      <alignment horizontal="left" wrapText="1"/>
    </xf>
    <xf numFmtId="0" fontId="13" fillId="0" borderId="8">
      <alignment vertical="top" wrapText="1"/>
    </xf>
    <xf numFmtId="0" fontId="14" fillId="0" borderId="8">
      <alignment vertical="top" wrapText="1"/>
    </xf>
    <xf numFmtId="49" fontId="9" fillId="0" borderId="8">
      <alignment horizontal="center" vertical="top" shrinkToFit="1"/>
    </xf>
    <xf numFmtId="49" fontId="10" fillId="0" borderId="8">
      <alignment horizontal="center" vertical="top" shrinkToFit="1"/>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4" borderId="10"/>
    <xf numFmtId="0" fontId="10" fillId="4" borderId="10"/>
    <xf numFmtId="0" fontId="9" fillId="4" borderId="10">
      <alignment horizontal="center"/>
    </xf>
    <xf numFmtId="0" fontId="10" fillId="4" borderId="10">
      <alignment horizontal="center"/>
    </xf>
    <xf numFmtId="4" fontId="13" fillId="0" borderId="8">
      <alignment horizontal="right" vertical="top" shrinkToFit="1"/>
    </xf>
    <xf numFmtId="4" fontId="14" fillId="0" borderId="8">
      <alignment horizontal="right" vertical="top" shrinkToFit="1"/>
    </xf>
    <xf numFmtId="49" fontId="9" fillId="0" borderId="8">
      <alignment horizontal="left" vertical="top" wrapText="1" indent="2"/>
    </xf>
    <xf numFmtId="49" fontId="10" fillId="0" borderId="8">
      <alignment horizontal="left" vertical="top" wrapText="1" indent="2"/>
    </xf>
    <xf numFmtId="4" fontId="9" fillId="0" borderId="8">
      <alignment horizontal="right" vertical="top" shrinkToFit="1"/>
    </xf>
    <xf numFmtId="4" fontId="10" fillId="0" borderId="8">
      <alignment horizontal="right" vertical="top" shrinkToFit="1"/>
    </xf>
    <xf numFmtId="0" fontId="9" fillId="4" borderId="10">
      <alignment shrinkToFit="1"/>
    </xf>
    <xf numFmtId="0" fontId="10" fillId="4" borderId="10">
      <alignment shrinkToFit="1"/>
    </xf>
    <xf numFmtId="0" fontId="9" fillId="4" borderId="9">
      <alignment horizontal="center"/>
    </xf>
    <xf numFmtId="0" fontId="10" fillId="4" borderId="9">
      <alignment horizontal="center"/>
    </xf>
    <xf numFmtId="0" fontId="14" fillId="0" borderId="8">
      <alignment vertical="top" wrapText="1"/>
    </xf>
    <xf numFmtId="0" fontId="15" fillId="0" borderId="7"/>
    <xf numFmtId="4" fontId="14" fillId="6" borderId="8">
      <alignment horizontal="right" vertical="top" shrinkToFit="1"/>
    </xf>
    <xf numFmtId="0" fontId="10" fillId="0" borderId="11"/>
    <xf numFmtId="4" fontId="16" fillId="0" borderId="12">
      <alignment horizontal="right" shrinkToFit="1"/>
    </xf>
    <xf numFmtId="2" fontId="16" fillId="0" borderId="13">
      <alignment horizontal="center" shrinkToFit="1"/>
    </xf>
    <xf numFmtId="4" fontId="16" fillId="0" borderId="13">
      <alignment horizontal="right" shrinkToFit="1"/>
    </xf>
    <xf numFmtId="0" fontId="6" fillId="0" borderId="0"/>
    <xf numFmtId="0" fontId="7" fillId="0" borderId="0"/>
    <xf numFmtId="0" fontId="8" fillId="0" borderId="0"/>
    <xf numFmtId="0" fontId="17" fillId="0" borderId="0">
      <alignment vertical="top" wrapText="1"/>
    </xf>
    <xf numFmtId="0" fontId="18" fillId="0" borderId="0">
      <alignment vertical="top" wrapText="1"/>
    </xf>
    <xf numFmtId="0" fontId="7" fillId="0" borderId="0"/>
    <xf numFmtId="43" fontId="6" fillId="0" borderId="0" applyFont="0" applyFill="0" applyBorder="0" applyAlignment="0" applyProtection="0"/>
    <xf numFmtId="0" fontId="19" fillId="0" borderId="0"/>
    <xf numFmtId="0" fontId="19" fillId="0" borderId="0"/>
    <xf numFmtId="49" fontId="32" fillId="0" borderId="8">
      <alignment horizontal="center"/>
    </xf>
  </cellStyleXfs>
  <cellXfs count="466">
    <xf numFmtId="0" fontId="0" fillId="0" borderId="0" xfId="0"/>
    <xf numFmtId="0" fontId="2" fillId="0" borderId="0" xfId="1" applyFont="1" applyFill="1" applyAlignment="1">
      <alignment horizontal="center" vertical="center"/>
    </xf>
    <xf numFmtId="0" fontId="2" fillId="0" borderId="0" xfId="1" applyFont="1" applyFill="1" applyAlignment="1">
      <alignment horizontal="left"/>
    </xf>
    <xf numFmtId="0" fontId="3" fillId="0" borderId="0" xfId="1" applyFont="1" applyFill="1"/>
    <xf numFmtId="3" fontId="3" fillId="0" borderId="0" xfId="1" applyNumberFormat="1" applyFont="1" applyFill="1"/>
    <xf numFmtId="0" fontId="1" fillId="0" borderId="0" xfId="1"/>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4" fillId="0" borderId="2" xfId="0" applyFont="1" applyFill="1" applyBorder="1" applyAlignment="1">
      <alignment horizontal="center" vertical="center" wrapText="1"/>
    </xf>
    <xf numFmtId="4" fontId="0" fillId="0" borderId="0" xfId="0" applyNumberFormat="1"/>
    <xf numFmtId="4" fontId="22" fillId="3" borderId="0" xfId="44" applyNumberFormat="1" applyFont="1" applyFill="1" applyBorder="1" applyProtection="1">
      <alignment horizontal="right" vertical="top" shrinkToFit="1"/>
    </xf>
    <xf numFmtId="4" fontId="21" fillId="0" borderId="0" xfId="0" applyNumberFormat="1" applyFont="1"/>
    <xf numFmtId="0" fontId="23" fillId="0" borderId="0" xfId="0" applyFont="1"/>
    <xf numFmtId="0" fontId="18" fillId="0" borderId="0" xfId="72" applyFont="1" applyFill="1" applyBorder="1" applyAlignment="1">
      <alignment vertical="top" wrapText="1"/>
    </xf>
    <xf numFmtId="0" fontId="18" fillId="0" borderId="0" xfId="72" applyFont="1" applyFill="1" applyAlignment="1">
      <alignment vertical="top" wrapText="1"/>
    </xf>
    <xf numFmtId="4" fontId="14" fillId="0" borderId="0" xfId="44" applyNumberFormat="1" applyFill="1" applyBorder="1" applyProtection="1">
      <alignment horizontal="right" vertical="top" shrinkToFit="1"/>
    </xf>
    <xf numFmtId="4" fontId="14" fillId="5" borderId="0" xfId="44" applyNumberFormat="1" applyBorder="1" applyProtection="1">
      <alignment horizontal="right" vertical="top" shrinkToFit="1"/>
    </xf>
    <xf numFmtId="4" fontId="25" fillId="0" borderId="0" xfId="72" applyNumberFormat="1" applyFont="1" applyFill="1" applyBorder="1" applyAlignment="1">
      <alignment vertical="top" wrapText="1"/>
    </xf>
    <xf numFmtId="4" fontId="25" fillId="0" borderId="0" xfId="72" applyNumberFormat="1" applyFont="1" applyFill="1" applyAlignment="1">
      <alignment vertical="top" wrapText="1"/>
    </xf>
    <xf numFmtId="4" fontId="18" fillId="0" borderId="0" xfId="72" applyNumberFormat="1" applyFont="1" applyFill="1" applyAlignment="1">
      <alignment vertical="top" wrapText="1"/>
    </xf>
    <xf numFmtId="4" fontId="26" fillId="0" borderId="0" xfId="44" applyNumberFormat="1" applyFont="1" applyFill="1" applyBorder="1" applyProtection="1">
      <alignment horizontal="right" vertical="top" shrinkToFit="1"/>
    </xf>
    <xf numFmtId="4" fontId="26" fillId="5" borderId="0" xfId="44" applyNumberFormat="1" applyFont="1" applyBorder="1" applyProtection="1">
      <alignment horizontal="right" vertical="top" shrinkToFit="1"/>
    </xf>
    <xf numFmtId="4" fontId="18" fillId="0" borderId="0" xfId="72" applyNumberFormat="1" applyFont="1" applyFill="1" applyBorder="1" applyAlignment="1">
      <alignment vertical="top" wrapText="1"/>
    </xf>
    <xf numFmtId="0" fontId="18" fillId="3" borderId="0" xfId="72" applyFont="1" applyFill="1" applyBorder="1" applyAlignment="1">
      <alignment vertical="top" wrapText="1"/>
    </xf>
    <xf numFmtId="0" fontId="18" fillId="3" borderId="0" xfId="72" applyFont="1" applyFill="1" applyAlignment="1">
      <alignment vertical="top" wrapText="1"/>
    </xf>
    <xf numFmtId="4" fontId="9" fillId="4" borderId="0" xfId="49" applyNumberFormat="1" applyBorder="1" applyAlignment="1" applyProtection="1">
      <alignment horizontal="right" vertical="top" shrinkToFit="1"/>
    </xf>
    <xf numFmtId="0" fontId="27" fillId="0" borderId="0" xfId="0" applyNumberFormat="1" applyFont="1" applyFill="1" applyBorder="1" applyAlignment="1" applyProtection="1">
      <alignment wrapText="1"/>
    </xf>
    <xf numFmtId="0" fontId="3" fillId="0" borderId="0" xfId="0" applyFont="1" applyFill="1"/>
    <xf numFmtId="0" fontId="3" fillId="0" borderId="0" xfId="0" applyFont="1" applyFill="1" applyBorder="1" applyAlignment="1">
      <alignment horizontal="right"/>
    </xf>
    <xf numFmtId="0" fontId="0" fillId="0" borderId="0" xfId="0" applyBorder="1"/>
    <xf numFmtId="0" fontId="3" fillId="0" borderId="0" xfId="0" applyFont="1" applyFill="1" applyBorder="1"/>
    <xf numFmtId="0" fontId="3" fillId="0" borderId="0" xfId="0" applyFont="1" applyFill="1" applyAlignment="1">
      <alignment horizontal="right"/>
    </xf>
    <xf numFmtId="0" fontId="28" fillId="0" borderId="0" xfId="0" applyFont="1" applyBorder="1" applyAlignment="1">
      <alignment horizontal="center" vertical="center" wrapText="1"/>
    </xf>
    <xf numFmtId="0" fontId="3" fillId="0" borderId="0" xfId="0" applyFont="1" applyBorder="1" applyAlignment="1">
      <alignment horizontal="right"/>
    </xf>
    <xf numFmtId="0" fontId="28" fillId="0" borderId="2" xfId="0" applyFont="1" applyBorder="1" applyAlignment="1">
      <alignment horizontal="center" vertical="top" wrapText="1"/>
    </xf>
    <xf numFmtId="0" fontId="28" fillId="0" borderId="2" xfId="0" applyFont="1" applyBorder="1" applyAlignment="1">
      <alignment horizontal="center" vertical="center" wrapText="1"/>
    </xf>
    <xf numFmtId="0" fontId="28" fillId="0" borderId="0" xfId="0" applyFont="1" applyFill="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wrapText="1"/>
    </xf>
    <xf numFmtId="4" fontId="3" fillId="3" borderId="3" xfId="0" applyNumberFormat="1" applyFont="1" applyFill="1" applyBorder="1" applyAlignment="1">
      <alignment horizontal="center"/>
    </xf>
    <xf numFmtId="3" fontId="2" fillId="0" borderId="0" xfId="0" applyNumberFormat="1" applyFont="1" applyBorder="1" applyAlignment="1">
      <alignment horizontal="center" vertical="top" wrapText="1"/>
    </xf>
    <xf numFmtId="0" fontId="3" fillId="0" borderId="2" xfId="0" applyFont="1" applyFill="1" applyBorder="1" applyAlignment="1">
      <alignment wrapText="1"/>
    </xf>
    <xf numFmtId="0" fontId="28" fillId="0" borderId="2" xfId="0" applyFont="1" applyBorder="1" applyAlignment="1">
      <alignment vertical="top" wrapText="1"/>
    </xf>
    <xf numFmtId="4" fontId="28" fillId="0" borderId="2" xfId="0" applyNumberFormat="1" applyFont="1" applyBorder="1" applyAlignment="1">
      <alignment horizontal="center" vertical="top" wrapText="1"/>
    </xf>
    <xf numFmtId="3" fontId="28"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27"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2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2" xfId="0" applyFont="1" applyFill="1" applyBorder="1" applyAlignment="1">
      <alignment horizontal="center"/>
    </xf>
    <xf numFmtId="0" fontId="3" fillId="3" borderId="2" xfId="0" applyFont="1" applyFill="1" applyBorder="1" applyAlignment="1">
      <alignment vertical="center" wrapText="1"/>
    </xf>
    <xf numFmtId="0" fontId="28" fillId="3" borderId="2" xfId="0" applyFont="1" applyFill="1" applyBorder="1" applyAlignment="1">
      <alignment horizontal="center"/>
    </xf>
    <xf numFmtId="0" fontId="28" fillId="3" borderId="2" xfId="0" applyFont="1" applyFill="1" applyBorder="1" applyAlignment="1">
      <alignment wrapText="1"/>
    </xf>
    <xf numFmtId="4" fontId="28" fillId="3" borderId="2" xfId="0" applyNumberFormat="1" applyFont="1" applyFill="1" applyBorder="1" applyAlignment="1">
      <alignment horizontal="center" vertical="center"/>
    </xf>
    <xf numFmtId="4" fontId="28" fillId="3" borderId="2" xfId="0" applyNumberFormat="1" applyFont="1" applyFill="1" applyBorder="1"/>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0" borderId="0" xfId="0" applyFont="1" applyBorder="1" applyAlignment="1">
      <alignment horizontal="center"/>
    </xf>
    <xf numFmtId="0" fontId="3" fillId="0" borderId="0" xfId="0" applyFont="1" applyBorder="1"/>
    <xf numFmtId="0" fontId="28" fillId="0" borderId="0" xfId="0" applyFont="1" applyBorder="1" applyAlignment="1">
      <alignment horizontal="center" vertical="center"/>
    </xf>
    <xf numFmtId="0" fontId="3" fillId="0" borderId="2" xfId="0" applyFont="1" applyBorder="1" applyAlignment="1">
      <alignment horizontal="center"/>
    </xf>
    <xf numFmtId="4" fontId="3" fillId="0" borderId="3" xfId="0" applyNumberFormat="1" applyFont="1" applyFill="1" applyBorder="1"/>
    <xf numFmtId="3" fontId="2" fillId="0" borderId="0" xfId="0" applyNumberFormat="1" applyFont="1" applyBorder="1" applyAlignment="1">
      <alignment horizontal="center" vertical="center"/>
    </xf>
    <xf numFmtId="0" fontId="28" fillId="0" borderId="2" xfId="0" applyFont="1" applyBorder="1" applyAlignment="1">
      <alignment horizontal="center"/>
    </xf>
    <xf numFmtId="0" fontId="28" fillId="0" borderId="2" xfId="0" applyFont="1" applyBorder="1" applyAlignment="1">
      <alignment wrapText="1"/>
    </xf>
    <xf numFmtId="4" fontId="28" fillId="0" borderId="2" xfId="0" applyNumberFormat="1" applyFont="1" applyBorder="1" applyAlignment="1">
      <alignment horizontal="center" vertical="center"/>
    </xf>
    <xf numFmtId="4" fontId="4" fillId="0" borderId="2" xfId="0" applyNumberFormat="1" applyFont="1" applyBorder="1" applyAlignment="1">
      <alignment horizontal="center"/>
    </xf>
    <xf numFmtId="4" fontId="4" fillId="0" borderId="2" xfId="0" applyNumberFormat="1" applyFont="1" applyBorder="1" applyAlignment="1">
      <alignment horizontal="center" wrapText="1"/>
    </xf>
    <xf numFmtId="3" fontId="28" fillId="0" borderId="0" xfId="0" applyNumberFormat="1" applyFont="1" applyBorder="1" applyAlignment="1">
      <alignment horizontal="center" vertical="center"/>
    </xf>
    <xf numFmtId="0" fontId="3" fillId="3" borderId="2" xfId="0" applyFont="1" applyFill="1" applyBorder="1" applyAlignment="1">
      <alignment vertical="top" wrapText="1"/>
    </xf>
    <xf numFmtId="4" fontId="3" fillId="3" borderId="17" xfId="0" applyNumberFormat="1" applyFont="1" applyFill="1" applyBorder="1" applyAlignment="1">
      <alignment horizontal="center"/>
    </xf>
    <xf numFmtId="4" fontId="3" fillId="3" borderId="2" xfId="0" applyNumberFormat="1" applyFont="1" applyFill="1" applyBorder="1" applyAlignment="1">
      <alignment horizontal="center"/>
    </xf>
    <xf numFmtId="0" fontId="28" fillId="0" borderId="0" xfId="0" applyFont="1" applyBorder="1" applyAlignment="1">
      <alignment vertical="top" wrapText="1"/>
    </xf>
    <xf numFmtId="4" fontId="28" fillId="0" borderId="0" xfId="0" applyNumberFormat="1" applyFont="1" applyBorder="1" applyAlignment="1">
      <alignment horizontal="center" vertical="top" wrapText="1"/>
    </xf>
    <xf numFmtId="4" fontId="2" fillId="0" borderId="0" xfId="0" applyNumberFormat="1" applyFont="1" applyBorder="1" applyAlignment="1">
      <alignment horizontal="center" vertical="center"/>
    </xf>
    <xf numFmtId="0" fontId="3" fillId="3" borderId="2" xfId="0" applyFont="1" applyFill="1" applyBorder="1" applyAlignment="1">
      <alignment wrapText="1"/>
    </xf>
    <xf numFmtId="4" fontId="28" fillId="0" borderId="0" xfId="0" applyNumberFormat="1" applyFont="1" applyBorder="1" applyAlignment="1">
      <alignment horizontal="center" vertical="center"/>
    </xf>
    <xf numFmtId="4" fontId="28" fillId="0" borderId="0" xfId="0" applyNumberFormat="1" applyFont="1" applyBorder="1"/>
    <xf numFmtId="4" fontId="28" fillId="3" borderId="2" xfId="0" applyNumberFormat="1" applyFont="1" applyFill="1" applyBorder="1" applyAlignment="1">
      <alignment horizontal="center"/>
    </xf>
    <xf numFmtId="4" fontId="3" fillId="0" borderId="0" xfId="0" applyNumberFormat="1" applyFont="1" applyBorder="1"/>
    <xf numFmtId="0" fontId="3" fillId="3" borderId="5" xfId="0" applyFont="1" applyFill="1" applyBorder="1" applyAlignment="1">
      <alignment wrapText="1"/>
    </xf>
    <xf numFmtId="164" fontId="3" fillId="0" borderId="0" xfId="0" applyNumberFormat="1" applyFont="1" applyBorder="1"/>
    <xf numFmtId="0" fontId="28" fillId="3" borderId="5" xfId="0" applyFont="1" applyFill="1" applyBorder="1" applyAlignment="1">
      <alignment wrapText="1"/>
    </xf>
    <xf numFmtId="0" fontId="3" fillId="3" borderId="3" xfId="0" applyFont="1" applyFill="1" applyBorder="1" applyAlignment="1">
      <alignment horizontal="center" vertical="center" wrapText="1"/>
    </xf>
    <xf numFmtId="0" fontId="3" fillId="3" borderId="0" xfId="0" applyFont="1" applyFill="1"/>
    <xf numFmtId="4" fontId="3" fillId="3" borderId="2" xfId="0" applyNumberFormat="1" applyFont="1" applyFill="1" applyBorder="1" applyAlignment="1">
      <alignment horizontal="center" vertical="center"/>
    </xf>
    <xf numFmtId="0" fontId="3" fillId="0" borderId="0" xfId="0" applyFont="1" applyAlignment="1"/>
    <xf numFmtId="0" fontId="29" fillId="0" borderId="0" xfId="0" applyFont="1" applyAlignment="1"/>
    <xf numFmtId="0" fontId="29" fillId="0" borderId="0" xfId="0" applyFont="1" applyFill="1"/>
    <xf numFmtId="0" fontId="2" fillId="0" borderId="0" xfId="0" applyFont="1" applyFill="1" applyAlignment="1">
      <alignment horizontal="right"/>
    </xf>
    <xf numFmtId="0" fontId="24" fillId="0" borderId="0" xfId="0" applyFont="1" applyFill="1"/>
    <xf numFmtId="0" fontId="3" fillId="0" borderId="3" xfId="0" applyFont="1" applyFill="1" applyBorder="1" applyAlignment="1">
      <alignment horizontal="center" vertical="center" wrapText="1"/>
    </xf>
    <xf numFmtId="0" fontId="28" fillId="0" borderId="3" xfId="0" applyFont="1" applyFill="1" applyBorder="1" applyAlignment="1">
      <alignment horizontal="center" vertical="center" wrapText="1"/>
    </xf>
    <xf numFmtId="165" fontId="28" fillId="3" borderId="3" xfId="0" applyNumberFormat="1" applyFont="1" applyFill="1" applyBorder="1" applyAlignment="1">
      <alignment horizontal="center" vertical="center" wrapText="1"/>
    </xf>
    <xf numFmtId="4" fontId="28" fillId="3"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3" borderId="3"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0" fillId="0" borderId="2" xfId="0" applyFont="1" applyFill="1" applyBorder="1" applyAlignment="1">
      <alignment horizontal="center" vertical="center" wrapText="1"/>
    </xf>
    <xf numFmtId="0" fontId="28" fillId="0" borderId="2" xfId="0" applyFont="1" applyFill="1" applyBorder="1" applyAlignment="1">
      <alignment horizontal="center" vertical="center" wrapText="1"/>
    </xf>
    <xf numFmtId="165" fontId="28" fillId="3" borderId="2" xfId="0" applyNumberFormat="1" applyFont="1" applyFill="1" applyBorder="1" applyAlignment="1">
      <alignment horizontal="center" vertical="center" wrapText="1"/>
    </xf>
    <xf numFmtId="4" fontId="28" fillId="3" borderId="2" xfId="0" applyNumberFormat="1" applyFont="1" applyFill="1" applyBorder="1" applyAlignment="1">
      <alignment horizontal="center" vertical="center" wrapText="1"/>
    </xf>
    <xf numFmtId="165" fontId="3" fillId="3" borderId="2" xfId="0" applyNumberFormat="1" applyFont="1" applyFill="1" applyBorder="1" applyAlignment="1">
      <alignment horizontal="center" vertical="center" wrapText="1"/>
    </xf>
    <xf numFmtId="166" fontId="3" fillId="3" borderId="2"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0" fontId="31" fillId="0" borderId="2" xfId="0" applyFont="1" applyFill="1" applyBorder="1" applyAlignment="1">
      <alignment horizontal="center" vertical="center" wrapText="1"/>
    </xf>
    <xf numFmtId="4" fontId="31" fillId="3" borderId="2" xfId="0" applyNumberFormat="1" applyFont="1" applyFill="1" applyBorder="1" applyAlignment="1">
      <alignment horizontal="center" vertical="center" wrapText="1"/>
    </xf>
    <xf numFmtId="166" fontId="31" fillId="3" borderId="2" xfId="0" applyNumberFormat="1" applyFont="1" applyFill="1" applyBorder="1" applyAlignment="1">
      <alignment horizontal="center" vertical="center" wrapText="1"/>
    </xf>
    <xf numFmtId="0" fontId="29" fillId="0" borderId="0" xfId="0" applyFont="1" applyAlignment="1">
      <alignment horizontal="left"/>
    </xf>
    <xf numFmtId="0" fontId="0" fillId="0" borderId="0" xfId="0" applyAlignment="1">
      <alignment horizontal="left"/>
    </xf>
    <xf numFmtId="0" fontId="4" fillId="0" borderId="0" xfId="0" applyFont="1" applyAlignment="1">
      <alignment horizontal="center"/>
    </xf>
    <xf numFmtId="0" fontId="23" fillId="0" borderId="0" xfId="0" applyFont="1" applyFill="1"/>
    <xf numFmtId="0" fontId="23" fillId="0" borderId="0" xfId="0" applyFont="1" applyFill="1" applyAlignment="1">
      <alignment horizontal="right"/>
    </xf>
    <xf numFmtId="0" fontId="24" fillId="0" borderId="0" xfId="0" applyFont="1"/>
    <xf numFmtId="0" fontId="2" fillId="0" borderId="2" xfId="0" applyFont="1" applyFill="1" applyBorder="1" applyAlignment="1">
      <alignment horizontal="center" vertical="center" wrapText="1"/>
    </xf>
    <xf numFmtId="0" fontId="4" fillId="0" borderId="2" xfId="0" applyFont="1" applyFill="1" applyBorder="1" applyAlignment="1">
      <alignment horizontal="left" vertical="top" wrapText="1"/>
    </xf>
    <xf numFmtId="165" fontId="34" fillId="3" borderId="2" xfId="0" applyNumberFormat="1" applyFont="1" applyFill="1" applyBorder="1" applyAlignment="1">
      <alignment horizontal="center" vertical="center" wrapText="1"/>
    </xf>
    <xf numFmtId="4" fontId="34" fillId="3" borderId="2" xfId="0" applyNumberFormat="1" applyFont="1" applyFill="1" applyBorder="1" applyAlignment="1">
      <alignment horizontal="center" vertical="center" wrapText="1"/>
    </xf>
    <xf numFmtId="0" fontId="4" fillId="0" borderId="2" xfId="0" applyFont="1" applyFill="1" applyBorder="1" applyAlignment="1">
      <alignment vertical="top" wrapText="1"/>
    </xf>
    <xf numFmtId="0" fontId="2" fillId="0" borderId="2" xfId="0" applyFont="1" applyFill="1" applyBorder="1" applyAlignment="1">
      <alignment vertical="top" wrapText="1"/>
    </xf>
    <xf numFmtId="165" fontId="35" fillId="3" borderId="2" xfId="0" applyNumberFormat="1" applyFont="1" applyFill="1" applyBorder="1" applyAlignment="1">
      <alignment horizontal="center" vertical="center" wrapText="1"/>
    </xf>
    <xf numFmtId="0" fontId="2" fillId="0" borderId="0" xfId="0" applyFont="1" applyAlignment="1">
      <alignment wrapText="1"/>
    </xf>
    <xf numFmtId="4" fontId="35" fillId="3" borderId="2" xfId="0" applyNumberFormat="1" applyFont="1" applyFill="1" applyBorder="1" applyAlignment="1">
      <alignment horizontal="center" vertical="center" wrapText="1"/>
    </xf>
    <xf numFmtId="0" fontId="2" fillId="0" borderId="2" xfId="0" applyFont="1" applyBorder="1" applyAlignment="1">
      <alignment wrapText="1"/>
    </xf>
    <xf numFmtId="0" fontId="2" fillId="0" borderId="2" xfId="0" applyFont="1" applyBorder="1" applyAlignment="1">
      <alignment horizontal="center" vertical="center" wrapText="1"/>
    </xf>
    <xf numFmtId="14" fontId="2" fillId="0" borderId="2" xfId="0" applyNumberFormat="1" applyFont="1" applyBorder="1" applyAlignment="1">
      <alignment horizontal="center"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36" fillId="0" borderId="0" xfId="0" applyFont="1" applyAlignment="1">
      <alignment horizontal="right" vertical="center"/>
    </xf>
    <xf numFmtId="0" fontId="34" fillId="0" borderId="2" xfId="0" applyFont="1" applyFill="1" applyBorder="1" applyAlignment="1">
      <alignment horizontal="center" vertical="center" wrapText="1"/>
    </xf>
    <xf numFmtId="4" fontId="35" fillId="0" borderId="2" xfId="74" applyNumberFormat="1" applyFont="1" applyFill="1" applyBorder="1" applyAlignment="1">
      <alignment horizontal="center" vertical="center" wrapText="1"/>
    </xf>
    <xf numFmtId="4" fontId="2" fillId="0" borderId="2" xfId="74" applyNumberFormat="1" applyFont="1" applyFill="1" applyBorder="1" applyAlignment="1">
      <alignment horizontal="center" vertical="center" wrapText="1"/>
    </xf>
    <xf numFmtId="0" fontId="27" fillId="2" borderId="0" xfId="0" applyFont="1" applyFill="1" applyAlignment="1">
      <alignment horizontal="center" vertical="center"/>
    </xf>
    <xf numFmtId="0" fontId="27" fillId="2" borderId="0" xfId="0" applyFont="1" applyFill="1" applyAlignment="1">
      <alignment wrapText="1"/>
    </xf>
    <xf numFmtId="0" fontId="3" fillId="2" borderId="0" xfId="0" applyFont="1" applyFill="1" applyAlignment="1">
      <alignment horizontal="left"/>
    </xf>
    <xf numFmtId="4" fontId="27" fillId="2" borderId="0" xfId="0" applyNumberFormat="1" applyFont="1" applyFill="1"/>
    <xf numFmtId="0" fontId="37" fillId="2" borderId="20" xfId="0" applyFont="1" applyFill="1" applyBorder="1" applyAlignment="1">
      <alignment horizontal="center" vertical="top" wrapText="1"/>
    </xf>
    <xf numFmtId="0" fontId="37" fillId="2" borderId="21" xfId="0" applyFont="1" applyFill="1" applyBorder="1" applyAlignment="1">
      <alignment horizontal="center" vertical="top" wrapText="1"/>
    </xf>
    <xf numFmtId="4" fontId="37" fillId="2" borderId="22" xfId="0" applyNumberFormat="1" applyFont="1" applyFill="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39" fillId="2" borderId="28" xfId="0" applyFont="1" applyFill="1" applyBorder="1" applyAlignment="1">
      <alignment horizontal="center" vertical="center"/>
    </xf>
    <xf numFmtId="0" fontId="27" fillId="3" borderId="28" xfId="0" applyFont="1" applyFill="1" applyBorder="1" applyAlignment="1">
      <alignment horizontal="center" vertical="center"/>
    </xf>
    <xf numFmtId="0" fontId="27" fillId="3" borderId="2" xfId="0" applyFont="1" applyFill="1" applyBorder="1" applyAlignment="1">
      <alignment wrapText="1"/>
    </xf>
    <xf numFmtId="4" fontId="27" fillId="3" borderId="2" xfId="0" applyNumberFormat="1" applyFont="1" applyFill="1" applyBorder="1"/>
    <xf numFmtId="4" fontId="3" fillId="3" borderId="29" xfId="0" applyNumberFormat="1" applyFont="1" applyFill="1" applyBorder="1"/>
    <xf numFmtId="0" fontId="39" fillId="3" borderId="2" xfId="0" applyFont="1" applyFill="1" applyBorder="1" applyAlignment="1">
      <alignment wrapText="1"/>
    </xf>
    <xf numFmtId="4" fontId="39" fillId="3" borderId="2" xfId="0" applyNumberFormat="1" applyFont="1" applyFill="1" applyBorder="1"/>
    <xf numFmtId="0" fontId="39" fillId="3" borderId="28" xfId="0" applyFont="1" applyFill="1" applyBorder="1" applyAlignment="1">
      <alignment horizontal="center" vertical="center"/>
    </xf>
    <xf numFmtId="0" fontId="27" fillId="3" borderId="30" xfId="0" applyFont="1" applyFill="1" applyBorder="1" applyAlignment="1">
      <alignment horizontal="center" vertical="center"/>
    </xf>
    <xf numFmtId="4" fontId="39" fillId="3" borderId="4" xfId="0" applyNumberFormat="1" applyFont="1" applyFill="1" applyBorder="1"/>
    <xf numFmtId="4" fontId="27" fillId="3" borderId="4" xfId="0" applyNumberFormat="1" applyFont="1" applyFill="1" applyBorder="1"/>
    <xf numFmtId="4" fontId="27" fillId="3" borderId="31" xfId="0" applyNumberFormat="1" applyFont="1" applyFill="1" applyBorder="1"/>
    <xf numFmtId="4" fontId="39" fillId="3" borderId="31" xfId="0" applyNumberFormat="1" applyFont="1" applyFill="1" applyBorder="1"/>
    <xf numFmtId="0" fontId="37" fillId="3" borderId="30" xfId="0" applyFont="1" applyFill="1" applyBorder="1" applyAlignment="1">
      <alignment horizontal="center" vertical="center"/>
    </xf>
    <xf numFmtId="0" fontId="37" fillId="3" borderId="4" xfId="0" applyFont="1" applyFill="1" applyBorder="1" applyAlignment="1">
      <alignment wrapText="1"/>
    </xf>
    <xf numFmtId="4" fontId="37" fillId="3" borderId="4" xfId="0" applyNumberFormat="1" applyFont="1" applyFill="1" applyBorder="1"/>
    <xf numFmtId="4" fontId="37" fillId="3" borderId="31" xfId="0" applyNumberFormat="1" applyFont="1" applyFill="1" applyBorder="1"/>
    <xf numFmtId="0" fontId="39" fillId="3" borderId="32" xfId="0" applyFont="1" applyFill="1" applyBorder="1" applyAlignment="1">
      <alignment horizontal="center" vertical="center"/>
    </xf>
    <xf numFmtId="4" fontId="27" fillId="3" borderId="2" xfId="0" applyNumberFormat="1" applyFont="1" applyFill="1" applyBorder="1" applyAlignment="1">
      <alignment horizontal="right"/>
    </xf>
    <xf numFmtId="4" fontId="3" fillId="3" borderId="29" xfId="0" applyNumberFormat="1" applyFont="1" applyFill="1" applyBorder="1" applyAlignment="1">
      <alignment horizontal="right"/>
    </xf>
    <xf numFmtId="4" fontId="3" fillId="3" borderId="2" xfId="0" applyNumberFormat="1" applyFont="1" applyFill="1" applyBorder="1" applyAlignment="1">
      <alignment horizontal="right"/>
    </xf>
    <xf numFmtId="4" fontId="3" fillId="3" borderId="2" xfId="0" applyNumberFormat="1" applyFont="1" applyFill="1" applyBorder="1"/>
    <xf numFmtId="4" fontId="3" fillId="3" borderId="5" xfId="0" applyNumberFormat="1" applyFont="1" applyFill="1" applyBorder="1"/>
    <xf numFmtId="0" fontId="37" fillId="3" borderId="28" xfId="0" applyFont="1" applyFill="1" applyBorder="1" applyAlignment="1">
      <alignment horizontal="center" vertical="center"/>
    </xf>
    <xf numFmtId="0" fontId="37" fillId="2" borderId="34" xfId="0" applyFont="1" applyFill="1" applyBorder="1" applyAlignment="1">
      <alignment horizontal="center" vertical="center"/>
    </xf>
    <xf numFmtId="0" fontId="37" fillId="2" borderId="35" xfId="0" applyFont="1" applyFill="1" applyBorder="1" applyAlignment="1">
      <alignment wrapText="1"/>
    </xf>
    <xf numFmtId="4" fontId="37" fillId="2" borderId="35" xfId="0" applyNumberFormat="1" applyFont="1" applyFill="1" applyBorder="1"/>
    <xf numFmtId="4" fontId="37" fillId="2" borderId="36" xfId="0" applyNumberFormat="1" applyFont="1" applyFill="1" applyBorder="1"/>
    <xf numFmtId="0" fontId="39" fillId="2" borderId="32" xfId="0" applyFont="1" applyFill="1" applyBorder="1" applyAlignment="1">
      <alignment horizontal="center" vertical="center"/>
    </xf>
    <xf numFmtId="0" fontId="3" fillId="2" borderId="28" xfId="0" applyFont="1" applyFill="1" applyBorder="1" applyAlignment="1">
      <alignment horizontal="center" vertical="center"/>
    </xf>
    <xf numFmtId="0" fontId="40" fillId="3" borderId="2" xfId="0" applyFont="1" applyFill="1" applyBorder="1" applyAlignment="1">
      <alignment wrapText="1"/>
    </xf>
    <xf numFmtId="4" fontId="40" fillId="3" borderId="2" xfId="0" applyNumberFormat="1" applyFont="1" applyFill="1" applyBorder="1"/>
    <xf numFmtId="4" fontId="27" fillId="2" borderId="2" xfId="0" applyNumberFormat="1" applyFont="1" applyFill="1" applyBorder="1"/>
    <xf numFmtId="4" fontId="27" fillId="2" borderId="29" xfId="0" applyNumberFormat="1" applyFont="1" applyFill="1" applyBorder="1"/>
    <xf numFmtId="4" fontId="27" fillId="2" borderId="5" xfId="0" applyNumberFormat="1" applyFont="1" applyFill="1" applyBorder="1"/>
    <xf numFmtId="0" fontId="27" fillId="2" borderId="28" xfId="0" applyFont="1" applyFill="1" applyBorder="1" applyAlignment="1">
      <alignment horizontal="center" vertical="center"/>
    </xf>
    <xf numFmtId="0" fontId="41" fillId="3" borderId="2" xfId="0" applyFont="1" applyFill="1" applyBorder="1" applyAlignment="1">
      <alignment wrapText="1"/>
    </xf>
    <xf numFmtId="4" fontId="41" fillId="3" borderId="2" xfId="0" applyNumberFormat="1" applyFont="1" applyFill="1" applyBorder="1"/>
    <xf numFmtId="0" fontId="39" fillId="2" borderId="30" xfId="0" applyFont="1" applyFill="1" applyBorder="1" applyAlignment="1">
      <alignment horizontal="center" vertical="center"/>
    </xf>
    <xf numFmtId="0" fontId="27" fillId="2" borderId="30" xfId="0" applyFont="1" applyFill="1" applyBorder="1" applyAlignment="1">
      <alignment horizontal="center" vertical="center"/>
    </xf>
    <xf numFmtId="0" fontId="41" fillId="3" borderId="4" xfId="0" applyFont="1" applyFill="1" applyBorder="1" applyAlignment="1">
      <alignment wrapText="1"/>
    </xf>
    <xf numFmtId="4" fontId="40" fillId="3" borderId="4" xfId="0" applyNumberFormat="1" applyFont="1" applyFill="1" applyBorder="1"/>
    <xf numFmtId="4" fontId="27" fillId="2" borderId="4" xfId="0" applyNumberFormat="1" applyFont="1" applyFill="1" applyBorder="1"/>
    <xf numFmtId="4" fontId="27" fillId="2" borderId="31" xfId="0" applyNumberFormat="1" applyFont="1" applyFill="1" applyBorder="1"/>
    <xf numFmtId="0" fontId="40" fillId="3" borderId="4" xfId="0" applyFont="1" applyFill="1" applyBorder="1" applyAlignment="1">
      <alignment wrapText="1"/>
    </xf>
    <xf numFmtId="4" fontId="41" fillId="3" borderId="4" xfId="0" applyNumberFormat="1" applyFont="1" applyFill="1" applyBorder="1"/>
    <xf numFmtId="0" fontId="42" fillId="3" borderId="4" xfId="0" applyFont="1" applyFill="1" applyBorder="1" applyAlignment="1">
      <alignment wrapText="1"/>
    </xf>
    <xf numFmtId="4" fontId="42" fillId="3" borderId="4" xfId="0" applyNumberFormat="1" applyFont="1" applyFill="1" applyBorder="1"/>
    <xf numFmtId="4" fontId="42" fillId="3" borderId="31" xfId="0" applyNumberFormat="1" applyFont="1" applyFill="1" applyBorder="1"/>
    <xf numFmtId="0" fontId="27" fillId="2" borderId="4" xfId="0" applyFont="1" applyFill="1" applyBorder="1" applyAlignment="1">
      <alignment wrapText="1"/>
    </xf>
    <xf numFmtId="0" fontId="27" fillId="2" borderId="18" xfId="0" applyFont="1" applyFill="1" applyBorder="1" applyAlignment="1">
      <alignment wrapText="1"/>
    </xf>
    <xf numFmtId="0" fontId="39" fillId="2" borderId="5" xfId="0" applyFont="1" applyFill="1" applyBorder="1" applyAlignment="1">
      <alignment wrapText="1"/>
    </xf>
    <xf numFmtId="4" fontId="39" fillId="2" borderId="2" xfId="0" applyNumberFormat="1" applyFont="1" applyFill="1" applyBorder="1" applyAlignment="1">
      <alignment wrapText="1"/>
    </xf>
    <xf numFmtId="4" fontId="37" fillId="2" borderId="31" xfId="0" applyNumberFormat="1" applyFont="1" applyFill="1" applyBorder="1"/>
    <xf numFmtId="0" fontId="39" fillId="2" borderId="2" xfId="0" applyFont="1" applyFill="1" applyBorder="1" applyAlignment="1">
      <alignment wrapText="1"/>
    </xf>
    <xf numFmtId="4" fontId="39" fillId="2" borderId="4" xfId="0" applyNumberFormat="1" applyFont="1" applyFill="1" applyBorder="1"/>
    <xf numFmtId="0" fontId="27" fillId="2" borderId="18" xfId="0" applyFont="1" applyFill="1" applyBorder="1" applyAlignment="1">
      <alignment horizontal="left" wrapText="1"/>
    </xf>
    <xf numFmtId="4" fontId="27" fillId="2" borderId="2" xfId="0" applyNumberFormat="1" applyFont="1" applyFill="1" applyBorder="1" applyAlignment="1">
      <alignment horizontal="right" wrapText="1"/>
    </xf>
    <xf numFmtId="4" fontId="39" fillId="2" borderId="2" xfId="0" applyNumberFormat="1" applyFont="1" applyFill="1" applyBorder="1" applyAlignment="1">
      <alignment horizontal="right" wrapText="1"/>
    </xf>
    <xf numFmtId="4" fontId="39" fillId="2" borderId="41" xfId="0" applyNumberFormat="1" applyFont="1" applyFill="1" applyBorder="1" applyAlignment="1">
      <alignment horizontal="right" wrapText="1"/>
    </xf>
    <xf numFmtId="0" fontId="27" fillId="2" borderId="4" xfId="0" applyFont="1" applyFill="1" applyBorder="1" applyAlignment="1">
      <alignment horizontal="left" wrapText="1"/>
    </xf>
    <xf numFmtId="0" fontId="39" fillId="2" borderId="4" xfId="0" applyFont="1" applyFill="1" applyBorder="1" applyAlignment="1">
      <alignment wrapText="1"/>
    </xf>
    <xf numFmtId="4" fontId="38" fillId="2" borderId="4" xfId="0" applyNumberFormat="1" applyFont="1" applyFill="1" applyBorder="1"/>
    <xf numFmtId="0" fontId="27" fillId="2" borderId="42" xfId="0" applyFont="1" applyFill="1" applyBorder="1" applyAlignment="1">
      <alignment horizontal="center" vertical="center"/>
    </xf>
    <xf numFmtId="0" fontId="37" fillId="2" borderId="2" xfId="0" applyFont="1" applyFill="1" applyBorder="1" applyAlignment="1">
      <alignment wrapText="1"/>
    </xf>
    <xf numFmtId="4" fontId="37" fillId="2" borderId="2" xfId="0" applyNumberFormat="1" applyFont="1" applyFill="1" applyBorder="1"/>
    <xf numFmtId="4" fontId="37" fillId="2" borderId="29" xfId="0" applyNumberFormat="1" applyFont="1" applyFill="1" applyBorder="1"/>
    <xf numFmtId="0" fontId="45" fillId="0" borderId="34" xfId="0" applyFont="1" applyBorder="1"/>
    <xf numFmtId="0" fontId="28" fillId="0" borderId="43" xfId="0" applyFont="1" applyBorder="1"/>
    <xf numFmtId="4" fontId="28" fillId="0" borderId="43" xfId="0" applyNumberFormat="1" applyFont="1" applyBorder="1"/>
    <xf numFmtId="4" fontId="28" fillId="0" borderId="44" xfId="0" applyNumberFormat="1" applyFont="1" applyBorder="1"/>
    <xf numFmtId="4" fontId="23" fillId="0" borderId="0" xfId="0" applyNumberFormat="1" applyFont="1"/>
    <xf numFmtId="0" fontId="20" fillId="0" borderId="0" xfId="1" applyFont="1" applyFill="1" applyAlignment="1">
      <alignment horizontal="center" vertical="center"/>
    </xf>
    <xf numFmtId="0" fontId="20" fillId="0" borderId="0" xfId="1" applyFont="1" applyFill="1" applyAlignment="1">
      <alignment horizontal="left"/>
    </xf>
    <xf numFmtId="0" fontId="20" fillId="0" borderId="0" xfId="1" applyFont="1" applyFill="1"/>
    <xf numFmtId="0" fontId="46" fillId="0" borderId="0" xfId="1" applyFont="1" applyFill="1" applyAlignment="1">
      <alignment horizontal="center" vertical="center"/>
    </xf>
    <xf numFmtId="0" fontId="46" fillId="0" borderId="0" xfId="1" applyFont="1" applyFill="1" applyAlignment="1">
      <alignment horizontal="left"/>
    </xf>
    <xf numFmtId="0" fontId="46" fillId="0" borderId="0" xfId="1" applyFont="1" applyFill="1"/>
    <xf numFmtId="0" fontId="47" fillId="0" borderId="0" xfId="1" applyFont="1" applyFill="1" applyAlignment="1">
      <alignment horizontal="left"/>
    </xf>
    <xf numFmtId="3" fontId="46" fillId="0" borderId="0" xfId="1" applyNumberFormat="1" applyFont="1" applyFill="1" applyAlignment="1">
      <alignment horizontal="center" vertical="center"/>
    </xf>
    <xf numFmtId="0" fontId="47" fillId="2" borderId="1" xfId="1" applyFont="1" applyFill="1" applyBorder="1" applyAlignment="1">
      <alignment wrapText="1"/>
    </xf>
    <xf numFmtId="0" fontId="47" fillId="0" borderId="2" xfId="0" applyFont="1" applyFill="1" applyBorder="1" applyAlignment="1">
      <alignment horizontal="center" vertical="center" wrapText="1"/>
    </xf>
    <xf numFmtId="3" fontId="47" fillId="0" borderId="2" xfId="0" applyNumberFormat="1" applyFont="1" applyFill="1" applyBorder="1" applyAlignment="1">
      <alignment horizontal="center" vertical="center" wrapText="1"/>
    </xf>
    <xf numFmtId="0" fontId="47" fillId="0" borderId="3" xfId="0" applyFont="1" applyFill="1" applyBorder="1" applyAlignment="1">
      <alignment horizontal="left" vertical="center" wrapText="1"/>
    </xf>
    <xf numFmtId="0" fontId="47" fillId="0" borderId="3" xfId="0" applyFont="1" applyFill="1" applyBorder="1" applyAlignment="1">
      <alignment horizontal="center" vertical="center" wrapText="1"/>
    </xf>
    <xf numFmtId="4" fontId="47" fillId="0" borderId="3" xfId="0" applyNumberFormat="1" applyFont="1" applyFill="1" applyBorder="1" applyAlignment="1">
      <alignment horizontal="center" vertical="center"/>
    </xf>
    <xf numFmtId="0" fontId="47" fillId="0" borderId="2" xfId="0" applyFont="1" applyFill="1" applyBorder="1" applyAlignment="1">
      <alignment horizontal="left" vertical="center" wrapText="1"/>
    </xf>
    <xf numFmtId="4" fontId="47" fillId="0" borderId="2" xfId="0" applyNumberFormat="1" applyFont="1" applyFill="1" applyBorder="1" applyAlignment="1">
      <alignment horizontal="center" vertical="center"/>
    </xf>
    <xf numFmtId="0" fontId="46" fillId="0" borderId="2" xfId="0" applyFont="1" applyFill="1" applyBorder="1" applyAlignment="1">
      <alignment horizontal="left" vertical="center" wrapText="1"/>
    </xf>
    <xf numFmtId="4" fontId="46" fillId="0" borderId="2" xfId="0" applyNumberFormat="1" applyFont="1" applyFill="1" applyBorder="1" applyAlignment="1">
      <alignment horizontal="center" vertical="center"/>
    </xf>
    <xf numFmtId="0" fontId="46" fillId="0" borderId="2" xfId="0" applyFont="1" applyFill="1" applyBorder="1" applyAlignment="1">
      <alignment horizontal="left" vertical="top" wrapText="1"/>
    </xf>
    <xf numFmtId="3" fontId="47" fillId="0" borderId="2" xfId="0" applyNumberFormat="1" applyFont="1" applyFill="1" applyBorder="1" applyAlignment="1">
      <alignment horizontal="left" vertical="center" wrapText="1"/>
    </xf>
    <xf numFmtId="4" fontId="47" fillId="0" borderId="2" xfId="0" applyNumberFormat="1" applyFont="1" applyFill="1" applyBorder="1" applyAlignment="1">
      <alignment horizontal="center" vertical="center" wrapText="1"/>
    </xf>
    <xf numFmtId="4" fontId="46" fillId="0" borderId="2" xfId="0" applyNumberFormat="1" applyFont="1" applyFill="1" applyBorder="1" applyAlignment="1">
      <alignment horizontal="center" vertical="center" wrapText="1"/>
    </xf>
    <xf numFmtId="0" fontId="46" fillId="3" borderId="2" xfId="0" applyFont="1" applyFill="1" applyBorder="1" applyAlignment="1">
      <alignment horizontal="left" vertical="top" wrapText="1"/>
    </xf>
    <xf numFmtId="3" fontId="46" fillId="0" borderId="2" xfId="0" applyNumberFormat="1" applyFont="1" applyFill="1" applyBorder="1" applyAlignment="1">
      <alignment horizontal="left" vertical="center" wrapText="1"/>
    </xf>
    <xf numFmtId="0" fontId="46" fillId="3" borderId="2" xfId="0" applyFont="1" applyFill="1" applyBorder="1" applyAlignment="1">
      <alignment horizontal="left" vertical="center" wrapText="1"/>
    </xf>
    <xf numFmtId="4" fontId="46" fillId="3" borderId="2" xfId="0" applyNumberFormat="1" applyFont="1" applyFill="1" applyBorder="1" applyAlignment="1">
      <alignment horizontal="center" vertical="center"/>
    </xf>
    <xf numFmtId="0" fontId="47" fillId="0" borderId="2" xfId="0" applyFont="1" applyBorder="1" applyAlignment="1">
      <alignment horizontal="left" vertical="center" wrapText="1"/>
    </xf>
    <xf numFmtId="0" fontId="46" fillId="0" borderId="2" xfId="0" applyFont="1" applyBorder="1" applyAlignment="1">
      <alignment horizontal="left" vertical="center" wrapText="1"/>
    </xf>
    <xf numFmtId="0" fontId="47" fillId="0" borderId="2" xfId="1" applyFont="1" applyBorder="1" applyAlignment="1">
      <alignment horizontal="left" vertical="center" wrapText="1"/>
    </xf>
    <xf numFmtId="0" fontId="47" fillId="0" borderId="2" xfId="1" applyFont="1" applyFill="1" applyBorder="1" applyAlignment="1">
      <alignment horizontal="left" vertical="top" wrapText="1"/>
    </xf>
    <xf numFmtId="0" fontId="46" fillId="0" borderId="2" xfId="1" applyFont="1" applyBorder="1" applyAlignment="1">
      <alignment horizontal="left" vertical="center" wrapText="1"/>
    </xf>
    <xf numFmtId="0" fontId="46" fillId="0" borderId="2" xfId="1" applyFont="1" applyFill="1" applyBorder="1" applyAlignment="1">
      <alignment horizontal="left" vertical="top" wrapText="1"/>
    </xf>
    <xf numFmtId="4" fontId="46" fillId="0" borderId="2" xfId="0" applyNumberFormat="1" applyFont="1" applyFill="1" applyBorder="1" applyAlignment="1">
      <alignment horizontal="center" vertical="center" wrapText="1" shrinkToFit="1"/>
    </xf>
    <xf numFmtId="0" fontId="46" fillId="0" borderId="2" xfId="2" applyFont="1" applyBorder="1" applyAlignment="1" applyProtection="1">
      <alignment wrapText="1"/>
    </xf>
    <xf numFmtId="0" fontId="46" fillId="0" borderId="2" xfId="2" applyFont="1" applyBorder="1" applyAlignment="1" applyProtection="1">
      <alignment vertical="top" wrapText="1"/>
    </xf>
    <xf numFmtId="0" fontId="47" fillId="0" borderId="2" xfId="2" applyFont="1" applyBorder="1" applyAlignment="1" applyProtection="1">
      <alignment wrapText="1"/>
    </xf>
    <xf numFmtId="4" fontId="47" fillId="0" borderId="2" xfId="0" applyNumberFormat="1" applyFont="1" applyFill="1" applyBorder="1" applyAlignment="1">
      <alignment horizontal="center" vertical="center" wrapText="1" shrinkToFit="1"/>
    </xf>
    <xf numFmtId="0" fontId="47" fillId="3" borderId="2" xfId="1" applyFont="1" applyFill="1" applyBorder="1" applyAlignment="1">
      <alignment vertical="center"/>
    </xf>
    <xf numFmtId="0" fontId="47" fillId="2" borderId="2" xfId="1" applyNumberFormat="1" applyFont="1" applyFill="1" applyBorder="1" applyAlignment="1">
      <alignment horizontal="center" vertical="center" wrapText="1"/>
    </xf>
    <xf numFmtId="0" fontId="46" fillId="2" borderId="2" xfId="1" applyFont="1" applyFill="1" applyBorder="1" applyAlignment="1">
      <alignment vertical="center"/>
    </xf>
    <xf numFmtId="0" fontId="46" fillId="2" borderId="2" xfId="1" applyNumberFormat="1" applyFont="1" applyFill="1" applyBorder="1" applyAlignment="1">
      <alignment horizontal="center" wrapText="1"/>
    </xf>
    <xf numFmtId="0" fontId="47" fillId="2" borderId="2" xfId="1" applyNumberFormat="1" applyFont="1" applyFill="1" applyBorder="1" applyAlignment="1">
      <alignment horizontal="center" wrapText="1"/>
    </xf>
    <xf numFmtId="0" fontId="46" fillId="2" borderId="2" xfId="1" applyNumberFormat="1" applyFont="1" applyFill="1" applyBorder="1" applyAlignment="1">
      <alignment wrapText="1"/>
    </xf>
    <xf numFmtId="0" fontId="47" fillId="2" borderId="2" xfId="1" applyNumberFormat="1" applyFont="1" applyFill="1" applyBorder="1" applyAlignment="1">
      <alignment vertical="center" wrapText="1"/>
    </xf>
    <xf numFmtId="0" fontId="46" fillId="3" borderId="2" xfId="1" applyFont="1" applyFill="1" applyBorder="1" applyAlignment="1">
      <alignment vertical="center"/>
    </xf>
    <xf numFmtId="0" fontId="46" fillId="2" borderId="2" xfId="1" applyNumberFormat="1" applyFont="1" applyFill="1" applyBorder="1" applyAlignment="1">
      <alignment vertical="center" wrapText="1"/>
    </xf>
    <xf numFmtId="0" fontId="46" fillId="2" borderId="3" xfId="1" applyNumberFormat="1" applyFont="1" applyFill="1" applyBorder="1" applyAlignment="1">
      <alignment wrapText="1"/>
    </xf>
    <xf numFmtId="0" fontId="47" fillId="2" borderId="2" xfId="1" applyFont="1" applyFill="1" applyBorder="1" applyAlignment="1">
      <alignment vertical="center"/>
    </xf>
    <xf numFmtId="0" fontId="47" fillId="2" borderId="2" xfId="1" applyNumberFormat="1" applyFont="1" applyFill="1" applyBorder="1" applyAlignment="1">
      <alignment wrapText="1"/>
    </xf>
    <xf numFmtId="0" fontId="46" fillId="0" borderId="0" xfId="1" applyFont="1" applyAlignment="1">
      <alignment wrapText="1"/>
    </xf>
    <xf numFmtId="0" fontId="46" fillId="0" borderId="2" xfId="1" applyFont="1" applyBorder="1" applyAlignment="1">
      <alignment wrapText="1"/>
    </xf>
    <xf numFmtId="0" fontId="46" fillId="0" borderId="4" xfId="1" applyFont="1" applyBorder="1" applyAlignment="1">
      <alignment wrapText="1"/>
    </xf>
    <xf numFmtId="0" fontId="46" fillId="0" borderId="2" xfId="1" applyFont="1" applyBorder="1" applyAlignment="1">
      <alignment vertical="center" wrapText="1"/>
    </xf>
    <xf numFmtId="0" fontId="46" fillId="2" borderId="5" xfId="1" applyFont="1" applyFill="1" applyBorder="1" applyAlignment="1">
      <alignment vertical="center"/>
    </xf>
    <xf numFmtId="0" fontId="46" fillId="2" borderId="2" xfId="0" applyNumberFormat="1" applyFont="1" applyFill="1" applyBorder="1" applyAlignment="1">
      <alignment horizontal="left" wrapText="1"/>
    </xf>
    <xf numFmtId="0" fontId="46" fillId="2" borderId="2" xfId="1" applyNumberFormat="1" applyFont="1" applyFill="1" applyBorder="1" applyAlignment="1">
      <alignment horizontal="left" wrapText="1"/>
    </xf>
    <xf numFmtId="3" fontId="46" fillId="2" borderId="5" xfId="1" applyNumberFormat="1" applyFont="1" applyFill="1" applyBorder="1" applyAlignment="1">
      <alignment vertical="center"/>
    </xf>
    <xf numFmtId="4" fontId="47" fillId="2" borderId="6" xfId="1" applyNumberFormat="1" applyFont="1" applyFill="1" applyBorder="1" applyAlignment="1">
      <alignment wrapText="1"/>
    </xf>
    <xf numFmtId="4" fontId="47" fillId="2" borderId="2" xfId="1" applyNumberFormat="1" applyFont="1" applyFill="1" applyBorder="1" applyAlignment="1"/>
    <xf numFmtId="4" fontId="47" fillId="3" borderId="2" xfId="1" applyNumberFormat="1" applyFont="1" applyFill="1" applyBorder="1" applyAlignment="1">
      <alignment wrapText="1"/>
    </xf>
    <xf numFmtId="4" fontId="46" fillId="3" borderId="2" xfId="1" applyNumberFormat="1" applyFont="1" applyFill="1" applyBorder="1" applyAlignment="1"/>
    <xf numFmtId="4" fontId="46" fillId="3" borderId="2" xfId="1" applyNumberFormat="1" applyFont="1" applyFill="1" applyBorder="1" applyAlignment="1">
      <alignment wrapText="1"/>
    </xf>
    <xf numFmtId="4" fontId="46" fillId="3" borderId="0" xfId="1" applyNumberFormat="1" applyFont="1" applyFill="1" applyAlignment="1"/>
    <xf numFmtId="4" fontId="47" fillId="3" borderId="2" xfId="1" applyNumberFormat="1" applyFont="1" applyFill="1" applyBorder="1" applyAlignment="1"/>
    <xf numFmtId="4" fontId="46" fillId="0" borderId="2" xfId="1" applyNumberFormat="1" applyFont="1" applyBorder="1" applyAlignment="1">
      <alignment wrapText="1"/>
    </xf>
    <xf numFmtId="4" fontId="46" fillId="0" borderId="4" xfId="1" applyNumberFormat="1" applyFont="1" applyBorder="1" applyAlignment="1">
      <alignment wrapText="1"/>
    </xf>
    <xf numFmtId="4" fontId="46" fillId="2" borderId="6" xfId="1" applyNumberFormat="1" applyFont="1" applyFill="1" applyBorder="1" applyAlignment="1">
      <alignment wrapText="1"/>
    </xf>
    <xf numFmtId="49" fontId="46" fillId="3" borderId="0" xfId="75" applyNumberFormat="1" applyFont="1" applyFill="1" applyBorder="1" applyAlignment="1">
      <alignment wrapText="1"/>
    </xf>
    <xf numFmtId="49" fontId="46" fillId="3" borderId="0" xfId="75" applyNumberFormat="1" applyFont="1" applyFill="1" applyBorder="1" applyAlignment="1">
      <alignment horizontal="center"/>
    </xf>
    <xf numFmtId="0" fontId="46" fillId="3" borderId="0" xfId="0" applyFont="1" applyFill="1"/>
    <xf numFmtId="0" fontId="48" fillId="0" borderId="0" xfId="0" applyFont="1"/>
    <xf numFmtId="49" fontId="46" fillId="3" borderId="0" xfId="75" applyNumberFormat="1" applyFont="1" applyFill="1" applyBorder="1"/>
    <xf numFmtId="49" fontId="47" fillId="3" borderId="2" xfId="75" applyNumberFormat="1" applyFont="1" applyFill="1" applyBorder="1" applyAlignment="1">
      <alignment horizontal="center" vertical="center" textRotation="90" wrapText="1"/>
    </xf>
    <xf numFmtId="49" fontId="47" fillId="3" borderId="2" xfId="75" applyNumberFormat="1" applyFont="1" applyFill="1" applyBorder="1" applyAlignment="1">
      <alignment horizontal="center" vertical="center" wrapText="1"/>
    </xf>
    <xf numFmtId="0" fontId="49" fillId="3" borderId="2" xfId="37" applyNumberFormat="1" applyFont="1" applyFill="1" applyBorder="1" applyAlignment="1" applyProtection="1">
      <alignment vertical="top" wrapText="1"/>
    </xf>
    <xf numFmtId="1" fontId="49" fillId="3" borderId="2" xfId="41" applyNumberFormat="1" applyFont="1" applyFill="1" applyBorder="1" applyProtection="1">
      <alignment horizontal="center" vertical="top" shrinkToFit="1"/>
    </xf>
    <xf numFmtId="4" fontId="49" fillId="3" borderId="2" xfId="44" applyFont="1" applyFill="1" applyBorder="1" applyProtection="1">
      <alignment horizontal="right" vertical="top" shrinkToFit="1"/>
    </xf>
    <xf numFmtId="0" fontId="50" fillId="3" borderId="2" xfId="37" applyNumberFormat="1" applyFont="1" applyFill="1" applyBorder="1" applyAlignment="1" applyProtection="1">
      <alignment vertical="top" wrapText="1"/>
    </xf>
    <xf numFmtId="1" fontId="50" fillId="3" borderId="2" xfId="41" applyNumberFormat="1" applyFont="1" applyFill="1" applyBorder="1" applyProtection="1">
      <alignment horizontal="center" vertical="top" shrinkToFit="1"/>
    </xf>
    <xf numFmtId="4" fontId="50" fillId="3" borderId="2" xfId="44" applyFont="1" applyFill="1" applyBorder="1" applyProtection="1">
      <alignment horizontal="right" vertical="top" shrinkToFit="1"/>
    </xf>
    <xf numFmtId="49" fontId="50" fillId="3" borderId="2" xfId="41" applyNumberFormat="1" applyFont="1" applyFill="1" applyBorder="1" applyProtection="1">
      <alignment horizontal="center" vertical="top" shrinkToFit="1"/>
    </xf>
    <xf numFmtId="49" fontId="49" fillId="3" borderId="2" xfId="41" applyNumberFormat="1" applyFont="1" applyFill="1" applyBorder="1" applyProtection="1">
      <alignment horizontal="center" vertical="top" shrinkToFit="1"/>
    </xf>
    <xf numFmtId="49" fontId="51" fillId="3" borderId="0" xfId="76" applyNumberFormat="1" applyFont="1" applyFill="1" applyBorder="1"/>
    <xf numFmtId="49" fontId="46" fillId="3" borderId="0" xfId="76" applyNumberFormat="1" applyFont="1" applyFill="1" applyBorder="1"/>
    <xf numFmtId="49" fontId="46" fillId="3" borderId="0" xfId="76" applyNumberFormat="1" applyFont="1" applyFill="1" applyBorder="1" applyAlignment="1">
      <alignment horizontal="center"/>
    </xf>
    <xf numFmtId="0" fontId="50" fillId="0" borderId="0" xfId="15" applyNumberFormat="1" applyFont="1" applyProtection="1">
      <alignment wrapText="1"/>
    </xf>
    <xf numFmtId="0" fontId="50" fillId="0" borderId="0" xfId="15" applyFont="1" applyProtection="1">
      <alignment wrapText="1"/>
      <protection locked="0"/>
    </xf>
    <xf numFmtId="0" fontId="50" fillId="3" borderId="0" xfId="17" applyNumberFormat="1" applyFont="1" applyFill="1" applyProtection="1"/>
    <xf numFmtId="0" fontId="50" fillId="3" borderId="0" xfId="17" applyNumberFormat="1" applyFont="1" applyFill="1" applyAlignment="1" applyProtection="1">
      <alignment horizontal="right"/>
    </xf>
    <xf numFmtId="49" fontId="47" fillId="3" borderId="2" xfId="76" applyNumberFormat="1" applyFont="1" applyFill="1" applyBorder="1" applyAlignment="1">
      <alignment horizontal="center" vertical="center" textRotation="90" wrapText="1"/>
    </xf>
    <xf numFmtId="0" fontId="49" fillId="3" borderId="2" xfId="35" applyNumberFormat="1" applyFont="1" applyFill="1" applyBorder="1" applyAlignment="1" applyProtection="1">
      <alignment vertical="top" wrapText="1"/>
    </xf>
    <xf numFmtId="1" fontId="49" fillId="3" borderId="2" xfId="39" applyNumberFormat="1" applyFont="1" applyFill="1" applyBorder="1" applyAlignment="1" applyProtection="1">
      <alignment horizontal="center" vertical="top" shrinkToFit="1"/>
    </xf>
    <xf numFmtId="4" fontId="49" fillId="3" borderId="2" xfId="44" applyNumberFormat="1" applyFont="1" applyFill="1" applyBorder="1" applyProtection="1">
      <alignment horizontal="right" vertical="top" shrinkToFit="1"/>
    </xf>
    <xf numFmtId="0" fontId="50" fillId="3" borderId="2" xfId="35" applyNumberFormat="1" applyFont="1" applyFill="1" applyBorder="1" applyAlignment="1" applyProtection="1">
      <alignment vertical="top" wrapText="1"/>
    </xf>
    <xf numFmtId="1" fontId="50" fillId="3" borderId="2" xfId="39" applyNumberFormat="1" applyFont="1" applyFill="1" applyBorder="1" applyAlignment="1" applyProtection="1">
      <alignment horizontal="center" vertical="top" shrinkToFit="1"/>
    </xf>
    <xf numFmtId="49" fontId="50" fillId="3" borderId="2" xfId="39" applyNumberFormat="1" applyFont="1" applyFill="1" applyBorder="1" applyAlignment="1" applyProtection="1">
      <alignment horizontal="center" vertical="top" shrinkToFit="1"/>
    </xf>
    <xf numFmtId="4" fontId="50" fillId="3" borderId="2" xfId="44" applyNumberFormat="1" applyFont="1" applyFill="1" applyBorder="1" applyProtection="1">
      <alignment horizontal="right" vertical="top" shrinkToFit="1"/>
    </xf>
    <xf numFmtId="49" fontId="49" fillId="3" borderId="2" xfId="39" applyNumberFormat="1" applyFont="1" applyFill="1" applyBorder="1" applyAlignment="1" applyProtection="1">
      <alignment horizontal="center" vertical="top" shrinkToFit="1"/>
    </xf>
    <xf numFmtId="49" fontId="46" fillId="0" borderId="0" xfId="0" applyNumberFormat="1" applyFont="1" applyAlignment="1">
      <alignment horizontal="center" vertical="center"/>
    </xf>
    <xf numFmtId="0" fontId="52" fillId="0" borderId="0" xfId="72" applyFont="1" applyFill="1" applyAlignment="1">
      <alignment vertical="top" wrapText="1"/>
    </xf>
    <xf numFmtId="0" fontId="46" fillId="0" borderId="0" xfId="0" applyFont="1"/>
    <xf numFmtId="0" fontId="50" fillId="0" borderId="0" xfId="72" applyFont="1" applyFill="1" applyAlignment="1">
      <alignment horizontal="center" vertical="center" wrapText="1"/>
    </xf>
    <xf numFmtId="0" fontId="50" fillId="0" borderId="0" xfId="72" applyFont="1" applyFill="1" applyAlignment="1">
      <alignment horizontal="left" vertical="center" wrapText="1"/>
    </xf>
    <xf numFmtId="0" fontId="50" fillId="0" borderId="8" xfId="72" applyFont="1" applyFill="1" applyBorder="1" applyAlignment="1">
      <alignment horizontal="center" vertical="center" wrapText="1"/>
    </xf>
    <xf numFmtId="0" fontId="50" fillId="0" borderId="14" xfId="72" applyFont="1" applyFill="1" applyBorder="1" applyAlignment="1">
      <alignment horizontal="center" vertical="center" wrapText="1"/>
    </xf>
    <xf numFmtId="0" fontId="50" fillId="0" borderId="2" xfId="72" applyFont="1" applyFill="1" applyBorder="1" applyAlignment="1">
      <alignment horizontal="center" vertical="center" wrapText="1"/>
    </xf>
    <xf numFmtId="0" fontId="49" fillId="0" borderId="8" xfId="0" applyFont="1" applyFill="1" applyBorder="1" applyAlignment="1">
      <alignment horizontal="left" vertical="center" wrapText="1"/>
    </xf>
    <xf numFmtId="0" fontId="49" fillId="0" borderId="8" xfId="0" applyFont="1" applyFill="1" applyBorder="1" applyAlignment="1">
      <alignment horizontal="center" vertical="center" wrapText="1"/>
    </xf>
    <xf numFmtId="0" fontId="48" fillId="0" borderId="8" xfId="0" applyFont="1" applyFill="1" applyBorder="1" applyAlignment="1">
      <alignment vertical="top" wrapText="1"/>
    </xf>
    <xf numFmtId="4" fontId="49" fillId="0" borderId="8" xfId="0" applyNumberFormat="1" applyFont="1" applyFill="1" applyBorder="1" applyAlignment="1">
      <alignment horizontal="right" vertical="center" wrapText="1"/>
    </xf>
    <xf numFmtId="4" fontId="49" fillId="0" borderId="14" xfId="0" applyNumberFormat="1" applyFont="1" applyFill="1" applyBorder="1" applyAlignment="1">
      <alignment horizontal="right" vertical="center" wrapText="1"/>
    </xf>
    <xf numFmtId="4" fontId="49" fillId="0" borderId="2" xfId="0" applyNumberFormat="1" applyFont="1" applyFill="1" applyBorder="1" applyAlignment="1">
      <alignment horizontal="right" vertical="center" wrapText="1"/>
    </xf>
    <xf numFmtId="0" fontId="49" fillId="0" borderId="8" xfId="0" applyFont="1" applyFill="1" applyBorder="1" applyAlignment="1">
      <alignment vertical="top" wrapText="1"/>
    </xf>
    <xf numFmtId="0" fontId="50" fillId="0" borderId="8" xfId="0" applyFont="1" applyFill="1" applyBorder="1" applyAlignment="1">
      <alignment horizontal="left" vertical="center" wrapText="1"/>
    </xf>
    <xf numFmtId="0" fontId="50" fillId="0" borderId="8" xfId="0" applyFont="1" applyFill="1" applyBorder="1" applyAlignment="1">
      <alignment horizontal="center" vertical="center" wrapText="1"/>
    </xf>
    <xf numFmtId="0" fontId="50" fillId="0" borderId="8" xfId="0" applyFont="1" applyFill="1" applyBorder="1" applyAlignment="1">
      <alignment vertical="top" wrapText="1"/>
    </xf>
    <xf numFmtId="4" fontId="50" fillId="0" borderId="8" xfId="0" applyNumberFormat="1" applyFont="1" applyFill="1" applyBorder="1" applyAlignment="1">
      <alignment horizontal="right" vertical="center" wrapText="1"/>
    </xf>
    <xf numFmtId="4" fontId="50" fillId="0" borderId="14" xfId="0" applyNumberFormat="1" applyFont="1" applyFill="1" applyBorder="1" applyAlignment="1">
      <alignment horizontal="right" vertical="center" wrapText="1"/>
    </xf>
    <xf numFmtId="4" fontId="50" fillId="0" borderId="2" xfId="0" applyNumberFormat="1" applyFont="1" applyFill="1" applyBorder="1" applyAlignment="1">
      <alignment horizontal="right" vertical="center" wrapText="1"/>
    </xf>
    <xf numFmtId="0" fontId="50" fillId="0" borderId="8" xfId="0" applyFont="1" applyFill="1" applyBorder="1" applyAlignment="1">
      <alignment vertical="center" wrapText="1"/>
    </xf>
    <xf numFmtId="0" fontId="50" fillId="3" borderId="8" xfId="0" applyFont="1" applyFill="1" applyBorder="1" applyAlignment="1">
      <alignment horizontal="left" vertical="center" wrapText="1"/>
    </xf>
    <xf numFmtId="0" fontId="50" fillId="3" borderId="8" xfId="0" applyFont="1" applyFill="1" applyBorder="1" applyAlignment="1">
      <alignment horizontal="center" vertical="center" wrapText="1"/>
    </xf>
    <xf numFmtId="0" fontId="50" fillId="3" borderId="8" xfId="0" applyFont="1" applyFill="1" applyBorder="1" applyAlignment="1">
      <alignment vertical="top" wrapText="1"/>
    </xf>
    <xf numFmtId="4" fontId="50" fillId="3" borderId="8" xfId="0" applyNumberFormat="1" applyFont="1" applyFill="1" applyBorder="1" applyAlignment="1">
      <alignment horizontal="right" vertical="center" wrapText="1"/>
    </xf>
    <xf numFmtId="4" fontId="50" fillId="3" borderId="14" xfId="0" applyNumberFormat="1" applyFont="1" applyFill="1" applyBorder="1" applyAlignment="1">
      <alignment horizontal="right" vertical="center" wrapText="1"/>
    </xf>
    <xf numFmtId="4" fontId="50" fillId="3" borderId="2" xfId="0" applyNumberFormat="1" applyFont="1" applyFill="1" applyBorder="1" applyAlignment="1">
      <alignment horizontal="right" vertical="center" wrapText="1"/>
    </xf>
    <xf numFmtId="49" fontId="49" fillId="0" borderId="8" xfId="0" applyNumberFormat="1" applyFont="1" applyFill="1" applyBorder="1" applyAlignment="1">
      <alignment horizontal="center" vertical="center" wrapText="1"/>
    </xf>
    <xf numFmtId="49" fontId="50" fillId="0" borderId="8" xfId="0" applyNumberFormat="1" applyFont="1" applyFill="1" applyBorder="1" applyAlignment="1">
      <alignment horizontal="center" vertical="center" wrapText="1"/>
    </xf>
    <xf numFmtId="0" fontId="49" fillId="3" borderId="8" xfId="0" applyFont="1" applyFill="1" applyBorder="1" applyAlignment="1">
      <alignment horizontal="left" vertical="center" wrapText="1"/>
    </xf>
    <xf numFmtId="0" fontId="49" fillId="3" borderId="8" xfId="0" applyFont="1" applyFill="1" applyBorder="1" applyAlignment="1">
      <alignment horizontal="center" vertical="center" wrapText="1"/>
    </xf>
    <xf numFmtId="0" fontId="48" fillId="3" borderId="8" xfId="0" applyFont="1" applyFill="1" applyBorder="1" applyAlignment="1">
      <alignment vertical="top" wrapText="1"/>
    </xf>
    <xf numFmtId="4" fontId="49" fillId="3" borderId="8" xfId="0" applyNumberFormat="1" applyFont="1" applyFill="1" applyBorder="1" applyAlignment="1">
      <alignment horizontal="right" vertical="center" wrapText="1"/>
    </xf>
    <xf numFmtId="4" fontId="49" fillId="3" borderId="14" xfId="0" applyNumberFormat="1" applyFont="1" applyFill="1" applyBorder="1" applyAlignment="1">
      <alignment horizontal="right" vertical="center" wrapText="1"/>
    </xf>
    <xf numFmtId="4" fontId="49" fillId="3" borderId="2" xfId="0" applyNumberFormat="1" applyFont="1" applyFill="1" applyBorder="1" applyAlignment="1">
      <alignment horizontal="right" vertical="center" wrapText="1"/>
    </xf>
    <xf numFmtId="0" fontId="49" fillId="3" borderId="8" xfId="0" applyFont="1" applyFill="1" applyBorder="1" applyAlignment="1">
      <alignment vertical="top" wrapText="1"/>
    </xf>
    <xf numFmtId="0" fontId="47" fillId="0" borderId="8" xfId="0" applyFont="1" applyFill="1" applyBorder="1" applyAlignment="1">
      <alignment horizontal="center" vertical="center" wrapText="1"/>
    </xf>
    <xf numFmtId="1" fontId="50" fillId="0" borderId="8" xfId="39" applyNumberFormat="1" applyFont="1" applyAlignment="1" applyProtection="1">
      <alignment horizontal="center" vertical="center" shrinkToFit="1"/>
    </xf>
    <xf numFmtId="0" fontId="50" fillId="0" borderId="8" xfId="0" applyFont="1" applyFill="1" applyBorder="1" applyAlignment="1">
      <alignment horizontal="center" wrapText="1"/>
    </xf>
    <xf numFmtId="0" fontId="3" fillId="2" borderId="0" xfId="0" applyFont="1" applyFill="1" applyAlignment="1"/>
    <xf numFmtId="0" fontId="3" fillId="0" borderId="0" xfId="0" applyFont="1" applyFill="1" applyAlignment="1"/>
    <xf numFmtId="4" fontId="28" fillId="3" borderId="2" xfId="0" applyNumberFormat="1" applyFont="1" applyFill="1" applyBorder="1" applyAlignment="1">
      <alignment vertical="center"/>
    </xf>
    <xf numFmtId="4" fontId="3" fillId="3" borderId="2" xfId="0" applyNumberFormat="1" applyFont="1" applyFill="1" applyBorder="1" applyAlignment="1">
      <alignment vertical="center"/>
    </xf>
    <xf numFmtId="0" fontId="46" fillId="0" borderId="8" xfId="0" applyFont="1" applyFill="1" applyBorder="1" applyAlignment="1">
      <alignment vertical="top" wrapText="1"/>
    </xf>
    <xf numFmtId="4" fontId="46" fillId="3" borderId="6" xfId="1" applyNumberFormat="1" applyFont="1" applyFill="1" applyBorder="1" applyAlignment="1">
      <alignment wrapText="1"/>
    </xf>
    <xf numFmtId="1" fontId="50" fillId="3" borderId="4" xfId="41" applyNumberFormat="1" applyFont="1" applyFill="1" applyBorder="1" applyProtection="1">
      <alignment horizontal="center" vertical="top" shrinkToFit="1"/>
    </xf>
    <xf numFmtId="0" fontId="48" fillId="0" borderId="0" xfId="0" applyFont="1" applyBorder="1"/>
    <xf numFmtId="4" fontId="9" fillId="0" borderId="0" xfId="25" applyNumberFormat="1" applyBorder="1" applyAlignment="1" applyProtection="1">
      <alignment horizontal="right" vertical="top" shrinkToFit="1"/>
    </xf>
    <xf numFmtId="49" fontId="50" fillId="3" borderId="5" xfId="41" applyNumberFormat="1" applyFont="1" applyFill="1" applyBorder="1" applyProtection="1">
      <alignment horizontal="center" vertical="top" shrinkToFit="1"/>
    </xf>
    <xf numFmtId="4" fontId="50" fillId="3" borderId="4" xfId="44" applyFont="1" applyFill="1" applyBorder="1" applyProtection="1">
      <alignment horizontal="right" vertical="top" shrinkToFit="1"/>
    </xf>
    <xf numFmtId="0" fontId="47" fillId="2" borderId="5" xfId="1" applyNumberFormat="1" applyFont="1" applyFill="1" applyBorder="1" applyAlignment="1">
      <alignment horizontal="center" wrapText="1"/>
    </xf>
    <xf numFmtId="0" fontId="47" fillId="2" borderId="6" xfId="1" applyNumberFormat="1" applyFont="1" applyFill="1" applyBorder="1" applyAlignment="1">
      <alignment horizontal="center" wrapText="1"/>
    </xf>
    <xf numFmtId="0" fontId="46" fillId="0" borderId="0" xfId="1" applyFont="1" applyFill="1" applyAlignment="1">
      <alignment horizontal="left"/>
    </xf>
    <xf numFmtId="0" fontId="47" fillId="2" borderId="0" xfId="1" applyFont="1" applyFill="1" applyAlignment="1">
      <alignment horizontal="center" wrapText="1"/>
    </xf>
    <xf numFmtId="49" fontId="46" fillId="3" borderId="0" xfId="75" applyNumberFormat="1" applyFont="1" applyFill="1" applyBorder="1" applyAlignment="1">
      <alignment horizontal="left"/>
    </xf>
    <xf numFmtId="49" fontId="46" fillId="3" borderId="0" xfId="76" applyNumberFormat="1" applyFont="1" applyFill="1" applyBorder="1" applyAlignment="1">
      <alignment horizontal="left"/>
    </xf>
    <xf numFmtId="49" fontId="47" fillId="3" borderId="0" xfId="75" applyNumberFormat="1" applyFont="1" applyFill="1" applyBorder="1" applyAlignment="1">
      <alignment horizontal="center" wrapText="1"/>
    </xf>
    <xf numFmtId="49" fontId="47" fillId="3" borderId="2" xfId="75" applyNumberFormat="1" applyFont="1" applyFill="1" applyBorder="1" applyAlignment="1">
      <alignment horizontal="center" vertical="center" wrapText="1"/>
    </xf>
    <xf numFmtId="49" fontId="47" fillId="3" borderId="2" xfId="75" applyNumberFormat="1" applyFont="1" applyFill="1" applyBorder="1" applyAlignment="1">
      <alignment horizontal="center" wrapText="1"/>
    </xf>
    <xf numFmtId="1" fontId="47" fillId="3" borderId="2" xfId="75" applyNumberFormat="1" applyFont="1" applyFill="1" applyBorder="1" applyAlignment="1">
      <alignment horizontal="center" vertical="center" wrapText="1"/>
    </xf>
    <xf numFmtId="49" fontId="47" fillId="3" borderId="0" xfId="76" applyNumberFormat="1" applyFont="1" applyFill="1" applyBorder="1" applyAlignment="1">
      <alignment horizontal="center" vertical="center" wrapText="1"/>
    </xf>
    <xf numFmtId="49" fontId="47" fillId="3" borderId="2" xfId="76" applyNumberFormat="1" applyFont="1" applyFill="1" applyBorder="1" applyAlignment="1">
      <alignment horizontal="center" vertical="center" wrapText="1"/>
    </xf>
    <xf numFmtId="49" fontId="47" fillId="3" borderId="2" xfId="76" applyNumberFormat="1" applyFont="1" applyFill="1" applyBorder="1" applyAlignment="1">
      <alignment horizontal="center" wrapText="1"/>
    </xf>
    <xf numFmtId="0" fontId="49" fillId="3" borderId="2" xfId="25" applyNumberFormat="1" applyFont="1" applyFill="1" applyBorder="1" applyAlignment="1" applyProtection="1">
      <alignment horizontal="center" vertical="center" wrapText="1"/>
    </xf>
    <xf numFmtId="0" fontId="46" fillId="0" borderId="0" xfId="0" applyFont="1" applyFill="1" applyAlignment="1">
      <alignment horizontal="left"/>
    </xf>
    <xf numFmtId="0" fontId="50" fillId="0" borderId="0" xfId="72" applyFont="1" applyFill="1" applyAlignment="1">
      <alignment horizontal="left" vertical="center" wrapText="1"/>
    </xf>
    <xf numFmtId="0" fontId="49" fillId="0" borderId="0" xfId="72" applyFont="1" applyFill="1" applyAlignment="1">
      <alignment horizontal="center" vertical="center" wrapText="1"/>
    </xf>
    <xf numFmtId="0" fontId="50" fillId="0" borderId="0" xfId="72" applyFont="1" applyFill="1" applyAlignment="1">
      <alignment horizontal="right" vertical="top" wrapText="1"/>
    </xf>
    <xf numFmtId="0" fontId="49" fillId="0" borderId="8" xfId="0" applyFont="1" applyFill="1" applyBorder="1" applyAlignment="1">
      <alignment vertical="center" wrapText="1"/>
    </xf>
    <xf numFmtId="0" fontId="3" fillId="0" borderId="0" xfId="0" applyFont="1" applyFill="1" applyAlignment="1">
      <alignment horizontal="left"/>
    </xf>
    <xf numFmtId="0" fontId="28" fillId="0" borderId="0" xfId="0" applyFont="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28" fillId="3" borderId="0" xfId="0" applyFont="1" applyFill="1" applyAlignment="1">
      <alignment horizontal="center" vertical="center" wrapText="1"/>
    </xf>
    <xf numFmtId="0" fontId="28" fillId="3" borderId="4" xfId="0" applyFont="1" applyFill="1" applyBorder="1" applyAlignment="1">
      <alignment horizontal="center" vertical="center" wrapText="1"/>
    </xf>
    <xf numFmtId="0" fontId="28" fillId="3" borderId="16" xfId="0" applyFont="1" applyFill="1" applyBorder="1" applyAlignment="1">
      <alignment horizontal="center" vertical="center" wrapText="1"/>
    </xf>
    <xf numFmtId="0" fontId="28" fillId="3" borderId="3" xfId="0" applyFont="1" applyFill="1" applyBorder="1" applyAlignment="1">
      <alignment horizontal="center" vertical="center" wrapText="1"/>
    </xf>
    <xf numFmtId="0" fontId="28" fillId="3" borderId="5" xfId="0" applyFont="1" applyFill="1" applyBorder="1" applyAlignment="1">
      <alignment horizontal="center" vertical="center"/>
    </xf>
    <xf numFmtId="0" fontId="28" fillId="3" borderId="15" xfId="0" applyFont="1" applyFill="1" applyBorder="1" applyAlignment="1">
      <alignment horizontal="center" vertical="center"/>
    </xf>
    <xf numFmtId="0" fontId="28" fillId="3" borderId="6" xfId="0" applyFont="1" applyFill="1" applyBorder="1" applyAlignment="1">
      <alignment horizontal="center" vertical="center"/>
    </xf>
    <xf numFmtId="0" fontId="0" fillId="0" borderId="3" xfId="0" applyBorder="1" applyAlignment="1">
      <alignment horizontal="center" vertical="center" wrapText="1"/>
    </xf>
    <xf numFmtId="0" fontId="3" fillId="0" borderId="0" xfId="0" applyFont="1" applyFill="1" applyAlignment="1">
      <alignment horizontal="center"/>
    </xf>
    <xf numFmtId="0" fontId="28" fillId="0" borderId="2" xfId="0" applyFont="1" applyBorder="1" applyAlignment="1">
      <alignment horizontal="center" vertical="center" wrapText="1"/>
    </xf>
    <xf numFmtId="0" fontId="28" fillId="3" borderId="0" xfId="73" applyFont="1" applyFill="1" applyAlignment="1">
      <alignment horizontal="center" vertical="center" wrapText="1"/>
    </xf>
    <xf numFmtId="0" fontId="28" fillId="3" borderId="18" xfId="0" applyFont="1" applyFill="1" applyBorder="1" applyAlignment="1">
      <alignment horizontal="center" vertical="center" wrapText="1"/>
    </xf>
    <xf numFmtId="0" fontId="28" fillId="3" borderId="19" xfId="0" applyFont="1" applyFill="1" applyBorder="1" applyAlignment="1">
      <alignment horizontal="center" vertical="center" wrapText="1"/>
    </xf>
    <xf numFmtId="0" fontId="28" fillId="3" borderId="17" xfId="0" applyFont="1" applyFill="1" applyBorder="1" applyAlignment="1">
      <alignment horizontal="center" vertical="center" wrapText="1"/>
    </xf>
    <xf numFmtId="0" fontId="28" fillId="3" borderId="2" xfId="0" applyFont="1" applyFill="1" applyBorder="1" applyAlignment="1">
      <alignment horizontal="center" vertical="center"/>
    </xf>
    <xf numFmtId="0" fontId="28" fillId="0" borderId="5"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 fillId="0" borderId="0" xfId="0" applyFont="1" applyAlignment="1">
      <alignment horizontal="left"/>
    </xf>
    <xf numFmtId="0" fontId="4" fillId="0" borderId="0" xfId="0" applyFont="1" applyFill="1" applyAlignment="1">
      <alignment horizontal="center" vertical="center" wrapText="1"/>
    </xf>
    <xf numFmtId="0" fontId="28" fillId="0" borderId="4" xfId="0" applyFont="1" applyFill="1" applyBorder="1" applyAlignment="1">
      <alignment horizontal="center" vertical="center" wrapText="1"/>
    </xf>
    <xf numFmtId="0" fontId="28" fillId="0" borderId="3" xfId="0" applyFont="1" applyFill="1" applyBorder="1" applyAlignment="1">
      <alignment horizontal="center" vertical="center" wrapText="1"/>
    </xf>
    <xf numFmtId="165" fontId="28" fillId="0" borderId="4" xfId="0" applyNumberFormat="1" applyFont="1" applyFill="1" applyBorder="1" applyAlignment="1">
      <alignment horizontal="center" vertical="center" wrapText="1"/>
    </xf>
    <xf numFmtId="165" fontId="28" fillId="0" borderId="3" xfId="0" applyNumberFormat="1" applyFont="1" applyFill="1" applyBorder="1" applyAlignment="1">
      <alignment horizontal="center" vertical="center" wrapText="1"/>
    </xf>
    <xf numFmtId="0" fontId="33" fillId="0" borderId="0" xfId="0" applyFont="1" applyFill="1" applyAlignment="1">
      <alignment horizontal="center"/>
    </xf>
    <xf numFmtId="0" fontId="29" fillId="0" borderId="0" xfId="0" applyFont="1" applyAlignment="1">
      <alignment horizontal="left"/>
    </xf>
    <xf numFmtId="0" fontId="0" fillId="0" borderId="0" xfId="0" applyAlignment="1">
      <alignment horizontal="left"/>
    </xf>
    <xf numFmtId="0" fontId="4" fillId="0" borderId="0" xfId="0" applyFont="1" applyFill="1" applyAlignment="1">
      <alignment horizontal="center" vertical="top"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vertical="center" wrapText="1"/>
    </xf>
    <xf numFmtId="4" fontId="2" fillId="0" borderId="5" xfId="0" applyNumberFormat="1" applyFont="1" applyFill="1" applyBorder="1" applyAlignment="1">
      <alignment horizontal="right" vertical="center" wrapText="1"/>
    </xf>
    <xf numFmtId="4" fontId="2" fillId="0" borderId="15" xfId="0" applyNumberFormat="1" applyFont="1" applyFill="1" applyBorder="1" applyAlignment="1">
      <alignment horizontal="right" vertical="center" wrapText="1"/>
    </xf>
    <xf numFmtId="4" fontId="2" fillId="0" borderId="6" xfId="0" applyNumberFormat="1" applyFont="1" applyFill="1" applyBorder="1" applyAlignment="1">
      <alignment horizontal="right" vertical="center" wrapText="1"/>
    </xf>
    <xf numFmtId="0" fontId="34" fillId="0" borderId="2" xfId="0" applyFont="1" applyFill="1" applyBorder="1" applyAlignment="1">
      <alignment horizontal="center" vertical="center" wrapText="1"/>
    </xf>
    <xf numFmtId="4" fontId="2" fillId="0" borderId="2" xfId="0" applyNumberFormat="1" applyFont="1" applyFill="1" applyBorder="1" applyAlignment="1">
      <alignment horizontal="right" vertical="center" wrapText="1"/>
    </xf>
    <xf numFmtId="0" fontId="4" fillId="0" borderId="2" xfId="0" applyFont="1" applyFill="1" applyBorder="1" applyAlignment="1">
      <alignment horizontal="center" vertical="center" wrapText="1"/>
    </xf>
    <xf numFmtId="0" fontId="2" fillId="0" borderId="0" xfId="0" applyFont="1" applyAlignment="1">
      <alignment horizontal="left" vertical="center" wrapText="1"/>
    </xf>
    <xf numFmtId="0" fontId="4" fillId="0" borderId="0" xfId="0" applyFont="1" applyAlignment="1">
      <alignment horizontal="center" vertical="center" wrapText="1"/>
    </xf>
    <xf numFmtId="0" fontId="39" fillId="2" borderId="5" xfId="0" applyFont="1" applyFill="1" applyBorder="1" applyAlignment="1">
      <alignment horizontal="center" wrapText="1"/>
    </xf>
    <xf numFmtId="0" fontId="39" fillId="2" borderId="15" xfId="0" applyFont="1" applyFill="1" applyBorder="1" applyAlignment="1">
      <alignment horizontal="center" wrapText="1"/>
    </xf>
    <xf numFmtId="0" fontId="39" fillId="2" borderId="40" xfId="0" applyFont="1" applyFill="1" applyBorder="1" applyAlignment="1">
      <alignment horizontal="center" wrapText="1"/>
    </xf>
    <xf numFmtId="0" fontId="44" fillId="2" borderId="5" xfId="0" applyFont="1" applyFill="1" applyBorder="1" applyAlignment="1">
      <alignment horizontal="center" vertical="top" wrapText="1"/>
    </xf>
    <xf numFmtId="0" fontId="44" fillId="2" borderId="15" xfId="0" applyFont="1" applyFill="1" applyBorder="1" applyAlignment="1">
      <alignment horizontal="center" vertical="top" wrapText="1"/>
    </xf>
    <xf numFmtId="0" fontId="44" fillId="2" borderId="40" xfId="0" applyFont="1" applyFill="1" applyBorder="1" applyAlignment="1">
      <alignment horizontal="center" vertical="top" wrapText="1"/>
    </xf>
    <xf numFmtId="0" fontId="39" fillId="3" borderId="19" xfId="0" applyFont="1" applyFill="1" applyBorder="1" applyAlignment="1">
      <alignment horizontal="center" wrapText="1"/>
    </xf>
    <xf numFmtId="0" fontId="39" fillId="3" borderId="0" xfId="0" applyFont="1" applyFill="1" applyBorder="1" applyAlignment="1">
      <alignment horizontal="center" wrapText="1"/>
    </xf>
    <xf numFmtId="0" fontId="39" fillId="3" borderId="33" xfId="0" applyFont="1" applyFill="1" applyBorder="1" applyAlignment="1">
      <alignment horizontal="center" wrapText="1"/>
    </xf>
    <xf numFmtId="0" fontId="39" fillId="3" borderId="2" xfId="0" applyFont="1" applyFill="1" applyBorder="1" applyAlignment="1">
      <alignment horizontal="center" vertical="top" wrapText="1"/>
    </xf>
    <xf numFmtId="0" fontId="39" fillId="3" borderId="29" xfId="0" applyFont="1" applyFill="1" applyBorder="1" applyAlignment="1">
      <alignment horizontal="center" vertical="top" wrapText="1"/>
    </xf>
    <xf numFmtId="0" fontId="38" fillId="2" borderId="37" xfId="0" applyFont="1" applyFill="1" applyBorder="1" applyAlignment="1">
      <alignment horizontal="center" vertical="center"/>
    </xf>
    <xf numFmtId="0" fontId="38" fillId="2" borderId="38" xfId="0" applyFont="1" applyFill="1" applyBorder="1" applyAlignment="1">
      <alignment horizontal="center" vertical="center"/>
    </xf>
    <xf numFmtId="0" fontId="38" fillId="2" borderId="39" xfId="0" applyFont="1" applyFill="1" applyBorder="1" applyAlignment="1">
      <alignment horizontal="center" vertical="center"/>
    </xf>
    <xf numFmtId="0" fontId="39" fillId="2" borderId="19" xfId="0" applyFont="1" applyFill="1" applyBorder="1" applyAlignment="1">
      <alignment horizontal="center" wrapText="1"/>
    </xf>
    <xf numFmtId="0" fontId="39" fillId="2" borderId="0" xfId="0" applyFont="1" applyFill="1" applyBorder="1" applyAlignment="1">
      <alignment horizontal="center" wrapText="1"/>
    </xf>
    <xf numFmtId="0" fontId="39" fillId="2" borderId="33" xfId="0" applyFont="1" applyFill="1" applyBorder="1" applyAlignment="1">
      <alignment horizontal="center" wrapText="1"/>
    </xf>
    <xf numFmtId="0" fontId="41" fillId="3" borderId="5" xfId="0" applyFont="1" applyFill="1" applyBorder="1" applyAlignment="1">
      <alignment horizontal="center" wrapText="1"/>
    </xf>
    <xf numFmtId="0" fontId="41" fillId="3" borderId="15" xfId="0" applyFont="1" applyFill="1" applyBorder="1" applyAlignment="1">
      <alignment horizontal="center" wrapText="1"/>
    </xf>
    <xf numFmtId="0" fontId="41" fillId="3" borderId="40" xfId="0" applyFont="1" applyFill="1" applyBorder="1" applyAlignment="1">
      <alignment horizontal="center" wrapText="1"/>
    </xf>
    <xf numFmtId="0" fontId="43" fillId="2" borderId="37" xfId="0" applyFont="1" applyFill="1" applyBorder="1" applyAlignment="1">
      <alignment horizontal="center" vertical="center" wrapText="1"/>
    </xf>
    <xf numFmtId="0" fontId="43" fillId="2" borderId="38" xfId="0" applyFont="1" applyFill="1" applyBorder="1" applyAlignment="1">
      <alignment horizontal="center" vertical="center" wrapText="1"/>
    </xf>
    <xf numFmtId="0" fontId="43" fillId="2" borderId="39" xfId="0" applyFont="1" applyFill="1" applyBorder="1" applyAlignment="1">
      <alignment horizontal="center" vertical="center" wrapText="1"/>
    </xf>
    <xf numFmtId="0" fontId="38" fillId="3" borderId="25" xfId="0" applyFont="1" applyFill="1" applyBorder="1" applyAlignment="1">
      <alignment horizontal="center" vertical="center"/>
    </xf>
    <xf numFmtId="0" fontId="38" fillId="3" borderId="26" xfId="0" applyFont="1" applyFill="1" applyBorder="1" applyAlignment="1">
      <alignment horizontal="center" vertical="center"/>
    </xf>
    <xf numFmtId="0" fontId="38" fillId="3" borderId="27" xfId="0" applyFont="1" applyFill="1" applyBorder="1" applyAlignment="1">
      <alignment horizontal="center" vertical="center"/>
    </xf>
    <xf numFmtId="0" fontId="37" fillId="2" borderId="0" xfId="0" applyFont="1" applyFill="1" applyAlignment="1">
      <alignment horizontal="center" vertical="center" wrapText="1"/>
    </xf>
    <xf numFmtId="0" fontId="38" fillId="2" borderId="25" xfId="0" applyFont="1" applyFill="1" applyBorder="1" applyAlignment="1">
      <alignment horizontal="center" vertical="center" wrapText="1"/>
    </xf>
    <xf numFmtId="0" fontId="38" fillId="2" borderId="26" xfId="0" applyFont="1" applyFill="1" applyBorder="1" applyAlignment="1">
      <alignment horizontal="center" vertical="center" wrapText="1"/>
    </xf>
    <xf numFmtId="0" fontId="38" fillId="2" borderId="27" xfId="0" applyFont="1" applyFill="1" applyBorder="1" applyAlignment="1">
      <alignment horizontal="center" vertical="center" wrapText="1"/>
    </xf>
    <xf numFmtId="0" fontId="39" fillId="2" borderId="2" xfId="0" applyFont="1" applyFill="1" applyBorder="1" applyAlignment="1">
      <alignment horizontal="center" wrapText="1"/>
    </xf>
    <xf numFmtId="0" fontId="39" fillId="2" borderId="29" xfId="0" applyFont="1" applyFill="1" applyBorder="1" applyAlignment="1">
      <alignment horizontal="center" wrapText="1"/>
    </xf>
  </cellXfs>
  <cellStyles count="78">
    <cellStyle name="br" xfId="3"/>
    <cellStyle name="br 2" xfId="4"/>
    <cellStyle name="col" xfId="5"/>
    <cellStyle name="col 2" xfId="6"/>
    <cellStyle name="style0" xfId="7"/>
    <cellStyle name="style0 2" xfId="8"/>
    <cellStyle name="td" xfId="9"/>
    <cellStyle name="td 2" xfId="10"/>
    <cellStyle name="tr" xfId="11"/>
    <cellStyle name="tr 2" xfId="12"/>
    <cellStyle name="xl21" xfId="13"/>
    <cellStyle name="xl21 2" xfId="14"/>
    <cellStyle name="xl22" xfId="15"/>
    <cellStyle name="xl22 2" xfId="16"/>
    <cellStyle name="xl23" xfId="17"/>
    <cellStyle name="xl23 2" xfId="18"/>
    <cellStyle name="xl24" xfId="19"/>
    <cellStyle name="xl24 2" xfId="20"/>
    <cellStyle name="xl25" xfId="21"/>
    <cellStyle name="xl25 2" xfId="22"/>
    <cellStyle name="xl26" xfId="23"/>
    <cellStyle name="xl26 2" xfId="24"/>
    <cellStyle name="xl27" xfId="25"/>
    <cellStyle name="xl27 2" xfId="26"/>
    <cellStyle name="xl28" xfId="27"/>
    <cellStyle name="xl28 2" xfId="28"/>
    <cellStyle name="xl29" xfId="29"/>
    <cellStyle name="xl29 2" xfId="30"/>
    <cellStyle name="xl30" xfId="31"/>
    <cellStyle name="xl30 2" xfId="32"/>
    <cellStyle name="xl31" xfId="33"/>
    <cellStyle name="xl31 2" xfId="34"/>
    <cellStyle name="xl32" xfId="35"/>
    <cellStyle name="xl32 2" xfId="36"/>
    <cellStyle name="xl33" xfId="37"/>
    <cellStyle name="xl33 2" xfId="38"/>
    <cellStyle name="xl34" xfId="39"/>
    <cellStyle name="xl34 2" xfId="40"/>
    <cellStyle name="xl35" xfId="41"/>
    <cellStyle name="xl35 2" xfId="42"/>
    <cellStyle name="xl36" xfId="43"/>
    <cellStyle name="xl36 2" xfId="44"/>
    <cellStyle name="xl37" xfId="45"/>
    <cellStyle name="xl37 2" xfId="46"/>
    <cellStyle name="xl38" xfId="47"/>
    <cellStyle name="xl38 2" xfId="48"/>
    <cellStyle name="xl39" xfId="49"/>
    <cellStyle name="xl39 2" xfId="50"/>
    <cellStyle name="xl40" xfId="51"/>
    <cellStyle name="xl40 2" xfId="52"/>
    <cellStyle name="xl41" xfId="53"/>
    <cellStyle name="xl41 2" xfId="54"/>
    <cellStyle name="xl42" xfId="55"/>
    <cellStyle name="xl42 2" xfId="56"/>
    <cellStyle name="xl43" xfId="57"/>
    <cellStyle name="xl43 2" xfId="58"/>
    <cellStyle name="xl44" xfId="59"/>
    <cellStyle name="xl44 2" xfId="60"/>
    <cellStyle name="xl52" xfId="77"/>
    <cellStyle name="xl61" xfId="61"/>
    <cellStyle name="xl63" xfId="62"/>
    <cellStyle name="xl64" xfId="63"/>
    <cellStyle name="xl84" xfId="64"/>
    <cellStyle name="xl95" xfId="65"/>
    <cellStyle name="xl96" xfId="66"/>
    <cellStyle name="xl97" xfId="67"/>
    <cellStyle name="Гиперссылка" xfId="2" builtinId="8"/>
    <cellStyle name="Обычный" xfId="0" builtinId="0"/>
    <cellStyle name="Обычный 2" xfId="68"/>
    <cellStyle name="Обычный 3" xfId="69"/>
    <cellStyle name="Обычный 4" xfId="70"/>
    <cellStyle name="Обычный 5" xfId="71"/>
    <cellStyle name="Обычный 6" xfId="72"/>
    <cellStyle name="Обычный 6 2" xfId="73"/>
    <cellStyle name="Обычный 7" xfId="1"/>
    <cellStyle name="Обычный_Лист1" xfId="75"/>
    <cellStyle name="Обычный_Лист2" xfId="76"/>
    <cellStyle name="Финансовый 2" xfId="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I157"/>
  <sheetViews>
    <sheetView view="pageBreakPreview" topLeftCell="A143" zoomScale="60" zoomScaleNormal="100" workbookViewId="0">
      <selection activeCell="I157" sqref="I157"/>
    </sheetView>
  </sheetViews>
  <sheetFormatPr defaultColWidth="9.109375" defaultRowHeight="13.8"/>
  <cols>
    <col min="1" max="1" width="36.109375" style="7" customWidth="1"/>
    <col min="2" max="2" width="86.88671875" style="8" customWidth="1"/>
    <col min="3" max="3" width="27" style="8" customWidth="1"/>
    <col min="4" max="4" width="29.5546875" style="8" customWidth="1"/>
    <col min="5" max="5" width="27.109375" style="11" customWidth="1"/>
    <col min="6" max="6" width="19.6640625" style="3" customWidth="1"/>
    <col min="7" max="7" width="17.33203125" style="3" customWidth="1"/>
    <col min="8" max="8" width="18.88671875" style="3" customWidth="1"/>
    <col min="9" max="9" width="17.88671875" style="3" customWidth="1"/>
    <col min="10" max="16384" width="9.109375" style="3"/>
  </cols>
  <sheetData>
    <row r="1" spans="1:9" ht="22.8">
      <c r="A1" s="224"/>
      <c r="B1" s="225"/>
      <c r="C1" s="226"/>
      <c r="D1" s="375" t="s">
        <v>0</v>
      </c>
      <c r="E1" s="375"/>
    </row>
    <row r="2" spans="1:9" ht="22.8">
      <c r="A2" s="227"/>
      <c r="B2" s="228"/>
      <c r="C2" s="229"/>
      <c r="D2" s="375" t="s">
        <v>1</v>
      </c>
      <c r="E2" s="375"/>
    </row>
    <row r="3" spans="1:9" ht="22.8">
      <c r="A3" s="227"/>
      <c r="B3" s="228"/>
      <c r="C3" s="229"/>
      <c r="D3" s="375" t="s">
        <v>2</v>
      </c>
      <c r="E3" s="375"/>
    </row>
    <row r="4" spans="1:9" ht="22.8">
      <c r="A4" s="227"/>
      <c r="B4" s="230"/>
      <c r="C4" s="229"/>
      <c r="D4" s="375" t="s">
        <v>1278</v>
      </c>
      <c r="E4" s="375"/>
    </row>
    <row r="5" spans="1:9" ht="36.75" customHeight="1">
      <c r="A5" s="227"/>
      <c r="B5" s="230"/>
      <c r="C5" s="230"/>
      <c r="D5" s="230"/>
      <c r="E5" s="231"/>
    </row>
    <row r="6" spans="1:9" ht="44.25" customHeight="1">
      <c r="A6" s="376" t="s">
        <v>210</v>
      </c>
      <c r="B6" s="376"/>
      <c r="C6" s="376"/>
      <c r="D6" s="376"/>
      <c r="E6" s="376"/>
    </row>
    <row r="7" spans="1:9" ht="15" customHeight="1">
      <c r="A7" s="232"/>
      <c r="B7" s="232"/>
      <c r="C7" s="232"/>
      <c r="D7" s="232"/>
      <c r="E7" s="232"/>
    </row>
    <row r="8" spans="1:9" ht="45.6">
      <c r="A8" s="233" t="s">
        <v>3</v>
      </c>
      <c r="B8" s="233" t="s">
        <v>4</v>
      </c>
      <c r="C8" s="233" t="s">
        <v>5</v>
      </c>
      <c r="D8" s="233" t="s">
        <v>6</v>
      </c>
      <c r="E8" s="234" t="s">
        <v>211</v>
      </c>
    </row>
    <row r="9" spans="1:9" ht="22.8">
      <c r="A9" s="235" t="s">
        <v>7</v>
      </c>
      <c r="B9" s="236" t="s">
        <v>8</v>
      </c>
      <c r="C9" s="237">
        <f>C10+C17+C23+C28+C31+C42+C49+C57+C53</f>
        <v>537083000</v>
      </c>
      <c r="D9" s="237">
        <f t="shared" ref="D9:E9" si="0">D10+D17+D23+D28+D31+D42+D49+D57+D53</f>
        <v>510511000</v>
      </c>
      <c r="E9" s="237">
        <f t="shared" si="0"/>
        <v>529501000</v>
      </c>
      <c r="F9" s="4"/>
      <c r="H9" s="4"/>
    </row>
    <row r="10" spans="1:9" ht="22.8">
      <c r="A10" s="238" t="s">
        <v>9</v>
      </c>
      <c r="B10" s="233" t="s">
        <v>10</v>
      </c>
      <c r="C10" s="239">
        <f>C11</f>
        <v>448742000</v>
      </c>
      <c r="D10" s="239">
        <f t="shared" ref="D10:E10" si="1">D11</f>
        <v>419833400</v>
      </c>
      <c r="E10" s="239">
        <f t="shared" si="1"/>
        <v>435825000</v>
      </c>
      <c r="F10" s="4"/>
      <c r="H10" s="4"/>
    </row>
    <row r="11" spans="1:9" ht="22.8">
      <c r="A11" s="240" t="s">
        <v>11</v>
      </c>
      <c r="B11" s="240" t="s">
        <v>12</v>
      </c>
      <c r="C11" s="241">
        <f>C12+C13+C14+C15+C16</f>
        <v>448742000</v>
      </c>
      <c r="D11" s="241">
        <f t="shared" ref="D11:E11" si="2">D12+D13+D14+D15+D16</f>
        <v>419833400</v>
      </c>
      <c r="E11" s="241">
        <f t="shared" si="2"/>
        <v>435825000</v>
      </c>
      <c r="F11" s="4"/>
      <c r="G11" s="4"/>
      <c r="H11" s="4"/>
      <c r="I11" s="4"/>
    </row>
    <row r="12" spans="1:9" ht="114.75" customHeight="1">
      <c r="A12" s="240" t="s">
        <v>13</v>
      </c>
      <c r="B12" s="242" t="s">
        <v>14</v>
      </c>
      <c r="C12" s="241">
        <f>356738000+5000000</f>
        <v>361738000</v>
      </c>
      <c r="D12" s="241">
        <v>327668400</v>
      </c>
      <c r="E12" s="241">
        <f>333498000+5000000</f>
        <v>338498000</v>
      </c>
      <c r="F12" s="4"/>
      <c r="G12" s="4"/>
      <c r="H12" s="4"/>
      <c r="I12" s="4"/>
    </row>
    <row r="13" spans="1:9" ht="90" customHeight="1">
      <c r="A13" s="240" t="s">
        <v>15</v>
      </c>
      <c r="B13" s="242" t="s">
        <v>16</v>
      </c>
      <c r="C13" s="241">
        <v>10000000</v>
      </c>
      <c r="D13" s="241">
        <v>10000000</v>
      </c>
      <c r="E13" s="241">
        <v>10000000</v>
      </c>
      <c r="F13" s="4"/>
      <c r="G13" s="4"/>
      <c r="H13" s="4"/>
      <c r="I13" s="4"/>
    </row>
    <row r="14" spans="1:9" ht="35.25" customHeight="1">
      <c r="A14" s="240" t="s">
        <v>17</v>
      </c>
      <c r="B14" s="242" t="s">
        <v>18</v>
      </c>
      <c r="C14" s="241">
        <v>10000000</v>
      </c>
      <c r="D14" s="241">
        <v>10000000</v>
      </c>
      <c r="E14" s="241">
        <v>10000000</v>
      </c>
      <c r="F14" s="4"/>
      <c r="H14" s="4"/>
    </row>
    <row r="15" spans="1:9" ht="65.25" customHeight="1">
      <c r="A15" s="240" t="s">
        <v>19</v>
      </c>
      <c r="B15" s="242" t="s">
        <v>20</v>
      </c>
      <c r="C15" s="241">
        <v>2004000</v>
      </c>
      <c r="D15" s="241">
        <v>2165000</v>
      </c>
      <c r="E15" s="241">
        <v>2327000</v>
      </c>
      <c r="F15" s="4"/>
      <c r="H15" s="4"/>
    </row>
    <row r="16" spans="1:9" ht="82.5" customHeight="1">
      <c r="A16" s="240" t="s">
        <v>21</v>
      </c>
      <c r="B16" s="242" t="s">
        <v>22</v>
      </c>
      <c r="C16" s="241">
        <v>65000000</v>
      </c>
      <c r="D16" s="241">
        <v>70000000</v>
      </c>
      <c r="E16" s="241">
        <v>75000000</v>
      </c>
      <c r="F16" s="4"/>
      <c r="H16" s="4"/>
    </row>
    <row r="17" spans="1:8" ht="68.400000000000006">
      <c r="A17" s="243" t="s">
        <v>23</v>
      </c>
      <c r="B17" s="233" t="s">
        <v>24</v>
      </c>
      <c r="C17" s="239">
        <f>C18</f>
        <v>25582000</v>
      </c>
      <c r="D17" s="239">
        <f t="shared" ref="D17:E17" si="3">D18</f>
        <v>26200000</v>
      </c>
      <c r="E17" s="239">
        <f t="shared" si="3"/>
        <v>27409000</v>
      </c>
      <c r="F17" s="4"/>
      <c r="H17" s="4"/>
    </row>
    <row r="18" spans="1:8" ht="45.6">
      <c r="A18" s="240" t="s">
        <v>25</v>
      </c>
      <c r="B18" s="240" t="s">
        <v>26</v>
      </c>
      <c r="C18" s="239">
        <f>C19+C20+C21+C22</f>
        <v>25582000</v>
      </c>
      <c r="D18" s="239">
        <f t="shared" ref="D18:E18" si="4">D19+D20+D21+D22</f>
        <v>26200000</v>
      </c>
      <c r="E18" s="239">
        <f t="shared" si="4"/>
        <v>27409000</v>
      </c>
      <c r="F18" s="4"/>
      <c r="H18" s="4"/>
    </row>
    <row r="19" spans="1:8" ht="51.75" customHeight="1">
      <c r="A19" s="240" t="s">
        <v>27</v>
      </c>
      <c r="B19" s="242" t="s">
        <v>28</v>
      </c>
      <c r="C19" s="241">
        <v>12117000</v>
      </c>
      <c r="D19" s="241">
        <v>12500000</v>
      </c>
      <c r="E19" s="241">
        <v>13108000</v>
      </c>
      <c r="F19" s="4"/>
      <c r="H19" s="4"/>
    </row>
    <row r="20" spans="1:8" ht="67.5" customHeight="1">
      <c r="A20" s="240" t="s">
        <v>29</v>
      </c>
      <c r="B20" s="242" t="s">
        <v>30</v>
      </c>
      <c r="C20" s="241">
        <v>84000</v>
      </c>
      <c r="D20" s="241">
        <v>85000</v>
      </c>
      <c r="E20" s="241">
        <v>87000</v>
      </c>
      <c r="F20" s="4"/>
      <c r="H20" s="4"/>
    </row>
    <row r="21" spans="1:8" ht="51" customHeight="1">
      <c r="A21" s="240" t="s">
        <v>31</v>
      </c>
      <c r="B21" s="242" t="s">
        <v>32</v>
      </c>
      <c r="C21" s="241">
        <v>14979000</v>
      </c>
      <c r="D21" s="241">
        <v>15252000</v>
      </c>
      <c r="E21" s="241">
        <v>15828000</v>
      </c>
      <c r="F21" s="4"/>
      <c r="H21" s="4"/>
    </row>
    <row r="22" spans="1:8" ht="53.25" customHeight="1">
      <c r="A22" s="240" t="s">
        <v>33</v>
      </c>
      <c r="B22" s="242" t="s">
        <v>34</v>
      </c>
      <c r="C22" s="241">
        <v>-1598000</v>
      </c>
      <c r="D22" s="241">
        <v>-1637000</v>
      </c>
      <c r="E22" s="241">
        <v>-1614000</v>
      </c>
      <c r="F22" s="4"/>
      <c r="H22" s="4"/>
    </row>
    <row r="23" spans="1:8" ht="22.8">
      <c r="A23" s="238" t="s">
        <v>35</v>
      </c>
      <c r="B23" s="233" t="s">
        <v>36</v>
      </c>
      <c r="C23" s="239">
        <f>C24+C26</f>
        <v>27794000</v>
      </c>
      <c r="D23" s="239">
        <f t="shared" ref="D23:E23" si="5">D24+D26</f>
        <v>29312000</v>
      </c>
      <c r="E23" s="239">
        <f t="shared" si="5"/>
        <v>30934000</v>
      </c>
      <c r="F23" s="4"/>
      <c r="H23" s="4"/>
    </row>
    <row r="24" spans="1:8" ht="22.8">
      <c r="A24" s="238" t="s">
        <v>216</v>
      </c>
      <c r="B24" s="238" t="s">
        <v>37</v>
      </c>
      <c r="C24" s="239">
        <f>C25</f>
        <v>13546000</v>
      </c>
      <c r="D24" s="239">
        <f t="shared" ref="D24:E24" si="6">D25</f>
        <v>14494000</v>
      </c>
      <c r="E24" s="239">
        <f t="shared" si="6"/>
        <v>15523000</v>
      </c>
      <c r="F24" s="4"/>
      <c r="H24" s="4"/>
    </row>
    <row r="25" spans="1:8" ht="22.8">
      <c r="A25" s="240" t="s">
        <v>38</v>
      </c>
      <c r="B25" s="240" t="s">
        <v>37</v>
      </c>
      <c r="C25" s="241">
        <v>13546000</v>
      </c>
      <c r="D25" s="241">
        <v>14494000</v>
      </c>
      <c r="E25" s="241">
        <v>15523000</v>
      </c>
      <c r="F25" s="4"/>
      <c r="H25" s="4"/>
    </row>
    <row r="26" spans="1:8" ht="47.25" customHeight="1">
      <c r="A26" s="238" t="s">
        <v>39</v>
      </c>
      <c r="B26" s="238" t="s">
        <v>40</v>
      </c>
      <c r="C26" s="244">
        <f>C27</f>
        <v>14248000</v>
      </c>
      <c r="D26" s="244">
        <f t="shared" ref="D26:E26" si="7">D27</f>
        <v>14818000</v>
      </c>
      <c r="E26" s="244">
        <f t="shared" si="7"/>
        <v>15411000</v>
      </c>
      <c r="F26" s="4"/>
      <c r="H26" s="4"/>
    </row>
    <row r="27" spans="1:8" ht="34.5" customHeight="1">
      <c r="A27" s="240" t="s">
        <v>41</v>
      </c>
      <c r="B27" s="242" t="s">
        <v>42</v>
      </c>
      <c r="C27" s="245">
        <v>14248000</v>
      </c>
      <c r="D27" s="241">
        <v>14818000</v>
      </c>
      <c r="E27" s="241">
        <v>15411000</v>
      </c>
      <c r="F27" s="4"/>
      <c r="H27" s="4"/>
    </row>
    <row r="28" spans="1:8" ht="22.8">
      <c r="A28" s="238" t="s">
        <v>43</v>
      </c>
      <c r="B28" s="233" t="s">
        <v>44</v>
      </c>
      <c r="C28" s="239">
        <f>C29</f>
        <v>1500000</v>
      </c>
      <c r="D28" s="239">
        <f t="shared" ref="D28:E28" si="8">D29</f>
        <v>1600000</v>
      </c>
      <c r="E28" s="239">
        <f t="shared" si="8"/>
        <v>1700000</v>
      </c>
      <c r="F28" s="4"/>
      <c r="H28" s="4"/>
    </row>
    <row r="29" spans="1:8" ht="45.6">
      <c r="A29" s="240" t="s">
        <v>45</v>
      </c>
      <c r="B29" s="240" t="s">
        <v>46</v>
      </c>
      <c r="C29" s="241">
        <f>C30</f>
        <v>1500000</v>
      </c>
      <c r="D29" s="241">
        <f>D30</f>
        <v>1600000</v>
      </c>
      <c r="E29" s="241">
        <f>E30</f>
        <v>1700000</v>
      </c>
      <c r="F29" s="4"/>
      <c r="H29" s="4"/>
    </row>
    <row r="30" spans="1:8" ht="35.25" customHeight="1">
      <c r="A30" s="240" t="s">
        <v>47</v>
      </c>
      <c r="B30" s="242" t="s">
        <v>48</v>
      </c>
      <c r="C30" s="241">
        <v>1500000</v>
      </c>
      <c r="D30" s="241">
        <v>1600000</v>
      </c>
      <c r="E30" s="241">
        <v>1700000</v>
      </c>
      <c r="F30" s="4"/>
      <c r="H30" s="4"/>
    </row>
    <row r="31" spans="1:8" ht="68.400000000000006">
      <c r="A31" s="238" t="s">
        <v>49</v>
      </c>
      <c r="B31" s="233" t="s">
        <v>50</v>
      </c>
      <c r="C31" s="239">
        <f>C32+C39</f>
        <v>27758000</v>
      </c>
      <c r="D31" s="239">
        <f>D32+D39</f>
        <v>27758600</v>
      </c>
      <c r="E31" s="239">
        <f t="shared" ref="E31" si="9">E32+E39</f>
        <v>27726000</v>
      </c>
      <c r="F31" s="4"/>
      <c r="H31" s="4"/>
    </row>
    <row r="32" spans="1:8" ht="63.75" customHeight="1">
      <c r="A32" s="240" t="s">
        <v>51</v>
      </c>
      <c r="B32" s="242" t="s">
        <v>52</v>
      </c>
      <c r="C32" s="241">
        <f>C33+C35+C37</f>
        <v>27726000</v>
      </c>
      <c r="D32" s="241">
        <f>D33+D35+D37</f>
        <v>27726600</v>
      </c>
      <c r="E32" s="241">
        <f t="shared" ref="E32" si="10">E33+E35+E37</f>
        <v>27726000</v>
      </c>
      <c r="F32" s="4"/>
      <c r="H32" s="4"/>
    </row>
    <row r="33" spans="1:8" ht="49.5" customHeight="1">
      <c r="A33" s="240" t="s">
        <v>53</v>
      </c>
      <c r="B33" s="242" t="s">
        <v>54</v>
      </c>
      <c r="C33" s="241">
        <f>C34</f>
        <v>23000000</v>
      </c>
      <c r="D33" s="241">
        <f>D34</f>
        <v>23000000</v>
      </c>
      <c r="E33" s="241">
        <f>E34</f>
        <v>23000000</v>
      </c>
      <c r="F33" s="4"/>
      <c r="H33" s="4"/>
    </row>
    <row r="34" spans="1:8" ht="81.75" customHeight="1">
      <c r="A34" s="240" t="s">
        <v>55</v>
      </c>
      <c r="B34" s="246" t="s">
        <v>56</v>
      </c>
      <c r="C34" s="241">
        <v>23000000</v>
      </c>
      <c r="D34" s="241">
        <v>23000000</v>
      </c>
      <c r="E34" s="241">
        <v>23000000</v>
      </c>
      <c r="F34" s="4"/>
      <c r="H34" s="4"/>
    </row>
    <row r="35" spans="1:8" ht="113.25" customHeight="1">
      <c r="A35" s="247" t="s">
        <v>57</v>
      </c>
      <c r="B35" s="248" t="s">
        <v>58</v>
      </c>
      <c r="C35" s="241">
        <f>C36</f>
        <v>500000</v>
      </c>
      <c r="D35" s="241">
        <f>D36</f>
        <v>500000</v>
      </c>
      <c r="E35" s="241">
        <f>E36</f>
        <v>500000</v>
      </c>
      <c r="F35" s="4"/>
      <c r="H35" s="4"/>
    </row>
    <row r="36" spans="1:8" ht="136.80000000000001">
      <c r="A36" s="247" t="s">
        <v>59</v>
      </c>
      <c r="B36" s="240" t="s">
        <v>60</v>
      </c>
      <c r="C36" s="241">
        <v>500000</v>
      </c>
      <c r="D36" s="241">
        <v>500000</v>
      </c>
      <c r="E36" s="241">
        <v>500000</v>
      </c>
      <c r="F36" s="4"/>
      <c r="H36" s="4"/>
    </row>
    <row r="37" spans="1:8" ht="65.25" customHeight="1">
      <c r="A37" s="240" t="s">
        <v>61</v>
      </c>
      <c r="B37" s="246" t="s">
        <v>62</v>
      </c>
      <c r="C37" s="241">
        <f>C38</f>
        <v>4226000</v>
      </c>
      <c r="D37" s="241">
        <f>D38</f>
        <v>4226600</v>
      </c>
      <c r="E37" s="241">
        <f t="shared" ref="E37" si="11">E38</f>
        <v>4226000</v>
      </c>
      <c r="F37" s="4"/>
      <c r="H37" s="4"/>
    </row>
    <row r="38" spans="1:8" ht="51.75" customHeight="1">
      <c r="A38" s="240" t="s">
        <v>63</v>
      </c>
      <c r="B38" s="242" t="s">
        <v>64</v>
      </c>
      <c r="C38" s="241">
        <v>4226000</v>
      </c>
      <c r="D38" s="241">
        <v>4226600</v>
      </c>
      <c r="E38" s="241">
        <v>4226000</v>
      </c>
      <c r="F38" s="4"/>
      <c r="H38" s="4"/>
    </row>
    <row r="39" spans="1:8" ht="19.5" customHeight="1">
      <c r="A39" s="240" t="s">
        <v>65</v>
      </c>
      <c r="B39" s="248" t="s">
        <v>66</v>
      </c>
      <c r="C39" s="241">
        <f>C40</f>
        <v>32000</v>
      </c>
      <c r="D39" s="241">
        <f t="shared" ref="D39:E40" si="12">D40</f>
        <v>32000</v>
      </c>
      <c r="E39" s="241">
        <f t="shared" si="12"/>
        <v>0</v>
      </c>
      <c r="F39" s="4"/>
      <c r="H39" s="4"/>
    </row>
    <row r="40" spans="1:8" ht="38.25" customHeight="1">
      <c r="A40" s="240" t="s">
        <v>67</v>
      </c>
      <c r="B40" s="240" t="s">
        <v>68</v>
      </c>
      <c r="C40" s="241">
        <f>C41</f>
        <v>32000</v>
      </c>
      <c r="D40" s="241">
        <f t="shared" si="12"/>
        <v>32000</v>
      </c>
      <c r="E40" s="241">
        <f t="shared" si="12"/>
        <v>0</v>
      </c>
      <c r="F40" s="4"/>
      <c r="H40" s="4"/>
    </row>
    <row r="41" spans="1:8" ht="91.2">
      <c r="A41" s="240" t="s">
        <v>69</v>
      </c>
      <c r="B41" s="240" t="s">
        <v>70</v>
      </c>
      <c r="C41" s="241">
        <v>32000</v>
      </c>
      <c r="D41" s="241">
        <v>32000</v>
      </c>
      <c r="E41" s="241">
        <v>0</v>
      </c>
      <c r="F41" s="4"/>
      <c r="H41" s="4"/>
    </row>
    <row r="42" spans="1:8" ht="45.6">
      <c r="A42" s="238" t="s">
        <v>71</v>
      </c>
      <c r="B42" s="233" t="s">
        <v>72</v>
      </c>
      <c r="C42" s="239">
        <f>C43</f>
        <v>674000</v>
      </c>
      <c r="D42" s="239">
        <f t="shared" ref="D42:E42" si="13">D43</f>
        <v>674000</v>
      </c>
      <c r="E42" s="239">
        <f t="shared" si="13"/>
        <v>674000</v>
      </c>
      <c r="F42" s="4"/>
      <c r="H42" s="4"/>
    </row>
    <row r="43" spans="1:8" ht="22.8">
      <c r="A43" s="240" t="s">
        <v>73</v>
      </c>
      <c r="B43" s="240" t="s">
        <v>74</v>
      </c>
      <c r="C43" s="241">
        <f>C44+C45+C46</f>
        <v>674000</v>
      </c>
      <c r="D43" s="241">
        <f t="shared" ref="D43:E43" si="14">D44+D45+D46</f>
        <v>674000</v>
      </c>
      <c r="E43" s="241">
        <f t="shared" si="14"/>
        <v>674000</v>
      </c>
      <c r="F43" s="4"/>
      <c r="H43" s="4"/>
    </row>
    <row r="44" spans="1:8" ht="45.6">
      <c r="A44" s="240" t="s">
        <v>75</v>
      </c>
      <c r="B44" s="240" t="s">
        <v>76</v>
      </c>
      <c r="C44" s="241">
        <v>304000</v>
      </c>
      <c r="D44" s="241">
        <v>304000</v>
      </c>
      <c r="E44" s="241">
        <v>304000</v>
      </c>
      <c r="F44" s="4"/>
      <c r="H44" s="4"/>
    </row>
    <row r="45" spans="1:8" ht="22.8">
      <c r="A45" s="240" t="s">
        <v>77</v>
      </c>
      <c r="B45" s="240" t="s">
        <v>78</v>
      </c>
      <c r="C45" s="241">
        <v>260000</v>
      </c>
      <c r="D45" s="241">
        <v>260000</v>
      </c>
      <c r="E45" s="241">
        <v>260000</v>
      </c>
      <c r="F45" s="4"/>
      <c r="H45" s="4"/>
    </row>
    <row r="46" spans="1:8" ht="22.8">
      <c r="A46" s="240" t="s">
        <v>79</v>
      </c>
      <c r="B46" s="240" t="s">
        <v>80</v>
      </c>
      <c r="C46" s="241">
        <f>C47+C48</f>
        <v>110000</v>
      </c>
      <c r="D46" s="241">
        <f t="shared" ref="D46:E46" si="15">D47+D48</f>
        <v>110000</v>
      </c>
      <c r="E46" s="241">
        <f t="shared" si="15"/>
        <v>110000</v>
      </c>
      <c r="F46" s="4"/>
      <c r="H46" s="4"/>
    </row>
    <row r="47" spans="1:8" ht="22.8">
      <c r="A47" s="248" t="s">
        <v>81</v>
      </c>
      <c r="B47" s="248" t="s">
        <v>82</v>
      </c>
      <c r="C47" s="249">
        <v>100000</v>
      </c>
      <c r="D47" s="249">
        <v>100000</v>
      </c>
      <c r="E47" s="249">
        <v>100000</v>
      </c>
      <c r="F47" s="4"/>
      <c r="H47" s="4"/>
    </row>
    <row r="48" spans="1:8" ht="22.8">
      <c r="A48" s="248" t="s">
        <v>217</v>
      </c>
      <c r="B48" s="248" t="s">
        <v>218</v>
      </c>
      <c r="C48" s="249">
        <v>10000</v>
      </c>
      <c r="D48" s="249">
        <v>10000</v>
      </c>
      <c r="E48" s="249">
        <v>10000</v>
      </c>
      <c r="F48" s="4"/>
      <c r="H48" s="4"/>
    </row>
    <row r="49" spans="1:8" ht="45.6">
      <c r="A49" s="250" t="s">
        <v>83</v>
      </c>
      <c r="B49" s="238" t="s">
        <v>84</v>
      </c>
      <c r="C49" s="239">
        <f>C50</f>
        <v>33000</v>
      </c>
      <c r="D49" s="239">
        <v>33000</v>
      </c>
      <c r="E49" s="239">
        <v>33000</v>
      </c>
      <c r="F49" s="4"/>
      <c r="H49" s="4"/>
    </row>
    <row r="50" spans="1:8" ht="22.8">
      <c r="A50" s="251" t="s">
        <v>85</v>
      </c>
      <c r="B50" s="240" t="s">
        <v>86</v>
      </c>
      <c r="C50" s="241">
        <f>C51</f>
        <v>33000</v>
      </c>
      <c r="D50" s="241">
        <v>33000</v>
      </c>
      <c r="E50" s="241">
        <v>33000</v>
      </c>
      <c r="F50" s="4"/>
      <c r="H50" s="4"/>
    </row>
    <row r="51" spans="1:8" ht="34.5" customHeight="1">
      <c r="A51" s="251" t="s">
        <v>87</v>
      </c>
      <c r="B51" s="242" t="s">
        <v>88</v>
      </c>
      <c r="C51" s="241">
        <f>C52</f>
        <v>33000</v>
      </c>
      <c r="D51" s="241">
        <v>33000</v>
      </c>
      <c r="E51" s="241">
        <v>33000</v>
      </c>
      <c r="F51" s="4"/>
      <c r="H51" s="4"/>
    </row>
    <row r="52" spans="1:8" ht="71.25" customHeight="1">
      <c r="A52" s="251" t="s">
        <v>89</v>
      </c>
      <c r="B52" s="242" t="s">
        <v>90</v>
      </c>
      <c r="C52" s="241">
        <v>33000</v>
      </c>
      <c r="D52" s="241">
        <v>33000</v>
      </c>
      <c r="E52" s="241">
        <v>33000</v>
      </c>
      <c r="F52" s="4"/>
      <c r="H52" s="4"/>
    </row>
    <row r="53" spans="1:8" ht="20.25" customHeight="1">
      <c r="A53" s="252" t="s">
        <v>91</v>
      </c>
      <c r="B53" s="253" t="s">
        <v>92</v>
      </c>
      <c r="C53" s="239">
        <f>C54</f>
        <v>3000000</v>
      </c>
      <c r="D53" s="239">
        <f t="shared" ref="D53:E55" si="16">D54</f>
        <v>3000000</v>
      </c>
      <c r="E53" s="239">
        <f t="shared" si="16"/>
        <v>3000000</v>
      </c>
      <c r="F53" s="4"/>
      <c r="H53" s="4"/>
    </row>
    <row r="54" spans="1:8" ht="45.6">
      <c r="A54" s="254" t="s">
        <v>93</v>
      </c>
      <c r="B54" s="255" t="s">
        <v>94</v>
      </c>
      <c r="C54" s="241">
        <f>C55</f>
        <v>3000000</v>
      </c>
      <c r="D54" s="241">
        <f t="shared" si="16"/>
        <v>3000000</v>
      </c>
      <c r="E54" s="241">
        <f t="shared" si="16"/>
        <v>3000000</v>
      </c>
      <c r="F54" s="4"/>
      <c r="H54" s="4"/>
    </row>
    <row r="55" spans="1:8" ht="45.6">
      <c r="A55" s="254" t="s">
        <v>95</v>
      </c>
      <c r="B55" s="255" t="s">
        <v>96</v>
      </c>
      <c r="C55" s="241">
        <f>C56</f>
        <v>3000000</v>
      </c>
      <c r="D55" s="241">
        <f t="shared" si="16"/>
        <v>3000000</v>
      </c>
      <c r="E55" s="241">
        <f t="shared" si="16"/>
        <v>3000000</v>
      </c>
      <c r="F55" s="4"/>
      <c r="H55" s="4"/>
    </row>
    <row r="56" spans="1:8" ht="67.5" customHeight="1">
      <c r="A56" s="254" t="s">
        <v>97</v>
      </c>
      <c r="B56" s="255" t="s">
        <v>98</v>
      </c>
      <c r="C56" s="241">
        <v>3000000</v>
      </c>
      <c r="D56" s="241">
        <v>3000000</v>
      </c>
      <c r="E56" s="241">
        <v>3000000</v>
      </c>
      <c r="F56" s="4"/>
      <c r="H56" s="4"/>
    </row>
    <row r="57" spans="1:8" ht="42.75" customHeight="1">
      <c r="A57" s="238" t="s">
        <v>99</v>
      </c>
      <c r="B57" s="238" t="s">
        <v>100</v>
      </c>
      <c r="C57" s="239">
        <f>C58+C81+C83+C85</f>
        <v>2000000</v>
      </c>
      <c r="D57" s="239">
        <f t="shared" ref="D57:E57" si="17">D58+D81+D83+D85</f>
        <v>2100000</v>
      </c>
      <c r="E57" s="239">
        <f t="shared" si="17"/>
        <v>2200000</v>
      </c>
      <c r="F57" s="4"/>
      <c r="H57" s="4"/>
    </row>
    <row r="58" spans="1:8" ht="36" customHeight="1">
      <c r="A58" s="240" t="s">
        <v>101</v>
      </c>
      <c r="B58" s="240" t="s">
        <v>102</v>
      </c>
      <c r="C58" s="239">
        <f>C59+C61+C63+C65+C67+C69+C71+C73+C75+C77+C79</f>
        <v>1888000</v>
      </c>
      <c r="D58" s="239">
        <f t="shared" ref="D58:E58" si="18">D59+D61+D63+D65+D67+D69+D71+D73+D75+D77+D79</f>
        <v>1983000</v>
      </c>
      <c r="E58" s="239">
        <f t="shared" si="18"/>
        <v>2078000</v>
      </c>
      <c r="F58" s="4"/>
      <c r="H58" s="4"/>
    </row>
    <row r="59" spans="1:8" ht="91.2">
      <c r="A59" s="240" t="s">
        <v>219</v>
      </c>
      <c r="B59" s="240" t="s">
        <v>220</v>
      </c>
      <c r="C59" s="241">
        <f>C60</f>
        <v>30000</v>
      </c>
      <c r="D59" s="241">
        <f>D60</f>
        <v>30000</v>
      </c>
      <c r="E59" s="241">
        <f t="shared" ref="E59" si="19">E60</f>
        <v>30000</v>
      </c>
      <c r="F59" s="4"/>
      <c r="H59" s="4"/>
    </row>
    <row r="60" spans="1:8" ht="136.80000000000001">
      <c r="A60" s="240" t="s">
        <v>103</v>
      </c>
      <c r="B60" s="240" t="s">
        <v>104</v>
      </c>
      <c r="C60" s="256">
        <v>30000</v>
      </c>
      <c r="D60" s="256">
        <v>30000</v>
      </c>
      <c r="E60" s="256">
        <v>30000</v>
      </c>
      <c r="F60" s="4"/>
      <c r="H60" s="4"/>
    </row>
    <row r="61" spans="1:8" ht="114">
      <c r="A61" s="240" t="s">
        <v>221</v>
      </c>
      <c r="B61" s="240" t="s">
        <v>222</v>
      </c>
      <c r="C61" s="256">
        <f>C62</f>
        <v>40000</v>
      </c>
      <c r="D61" s="256">
        <f t="shared" ref="D61:E61" si="20">D62</f>
        <v>40000</v>
      </c>
      <c r="E61" s="256">
        <f t="shared" si="20"/>
        <v>40000</v>
      </c>
      <c r="F61" s="4"/>
      <c r="H61" s="4"/>
    </row>
    <row r="62" spans="1:8" ht="159.6">
      <c r="A62" s="251" t="s">
        <v>105</v>
      </c>
      <c r="B62" s="257" t="s">
        <v>106</v>
      </c>
      <c r="C62" s="256">
        <v>40000</v>
      </c>
      <c r="D62" s="256">
        <v>40000</v>
      </c>
      <c r="E62" s="245">
        <v>40000</v>
      </c>
      <c r="F62" s="4"/>
      <c r="H62" s="4"/>
    </row>
    <row r="63" spans="1:8" ht="91.2">
      <c r="A63" s="251" t="s">
        <v>223</v>
      </c>
      <c r="B63" s="257" t="s">
        <v>224</v>
      </c>
      <c r="C63" s="256">
        <f>C64</f>
        <v>15000</v>
      </c>
      <c r="D63" s="256">
        <f t="shared" ref="D63:E63" si="21">D64</f>
        <v>15000</v>
      </c>
      <c r="E63" s="256">
        <f t="shared" si="21"/>
        <v>15000</v>
      </c>
      <c r="F63" s="4"/>
      <c r="H63" s="4"/>
    </row>
    <row r="64" spans="1:8" ht="136.80000000000001">
      <c r="A64" s="251" t="s">
        <v>107</v>
      </c>
      <c r="B64" s="258" t="s">
        <v>108</v>
      </c>
      <c r="C64" s="256">
        <v>15000</v>
      </c>
      <c r="D64" s="256">
        <v>15000</v>
      </c>
      <c r="E64" s="245">
        <v>15000</v>
      </c>
      <c r="F64" s="4"/>
      <c r="H64" s="4"/>
    </row>
    <row r="65" spans="1:8" ht="114">
      <c r="A65" s="251" t="s">
        <v>225</v>
      </c>
      <c r="B65" s="258" t="s">
        <v>226</v>
      </c>
      <c r="C65" s="256">
        <f>C66</f>
        <v>550000</v>
      </c>
      <c r="D65" s="256">
        <f t="shared" ref="D65:E65" si="22">D66</f>
        <v>570000</v>
      </c>
      <c r="E65" s="256">
        <f t="shared" si="22"/>
        <v>590000</v>
      </c>
      <c r="F65" s="4"/>
      <c r="H65" s="4"/>
    </row>
    <row r="66" spans="1:8" ht="64.5" customHeight="1">
      <c r="A66" s="251" t="s">
        <v>109</v>
      </c>
      <c r="B66" s="257" t="s">
        <v>110</v>
      </c>
      <c r="C66" s="256">
        <v>550000</v>
      </c>
      <c r="D66" s="256">
        <v>570000</v>
      </c>
      <c r="E66" s="245">
        <v>590000</v>
      </c>
      <c r="F66" s="4"/>
      <c r="H66" s="4"/>
    </row>
    <row r="67" spans="1:8" ht="91.2">
      <c r="A67" s="251" t="s">
        <v>227</v>
      </c>
      <c r="B67" s="257" t="s">
        <v>228</v>
      </c>
      <c r="C67" s="256">
        <f>C68</f>
        <v>3000</v>
      </c>
      <c r="D67" s="256">
        <f t="shared" ref="D67:E67" si="23">D68</f>
        <v>3000</v>
      </c>
      <c r="E67" s="256">
        <f t="shared" si="23"/>
        <v>3000</v>
      </c>
      <c r="F67" s="4"/>
      <c r="H67" s="4"/>
    </row>
    <row r="68" spans="1:8" ht="136.80000000000001">
      <c r="A68" s="251" t="s">
        <v>111</v>
      </c>
      <c r="B68" s="257" t="s">
        <v>112</v>
      </c>
      <c r="C68" s="256">
        <v>3000</v>
      </c>
      <c r="D68" s="256">
        <v>3000</v>
      </c>
      <c r="E68" s="256">
        <v>3000</v>
      </c>
      <c r="F68" s="4"/>
      <c r="H68" s="4"/>
    </row>
    <row r="69" spans="1:8" ht="114">
      <c r="A69" s="251" t="s">
        <v>229</v>
      </c>
      <c r="B69" s="257" t="s">
        <v>230</v>
      </c>
      <c r="C69" s="256">
        <f>C70</f>
        <v>30000</v>
      </c>
      <c r="D69" s="256">
        <f t="shared" ref="D69:E69" si="24">D70</f>
        <v>30000</v>
      </c>
      <c r="E69" s="256">
        <f t="shared" si="24"/>
        <v>30000</v>
      </c>
      <c r="F69" s="4"/>
      <c r="H69" s="4"/>
    </row>
    <row r="70" spans="1:8" ht="78" customHeight="1">
      <c r="A70" s="251" t="s">
        <v>113</v>
      </c>
      <c r="B70" s="257" t="s">
        <v>114</v>
      </c>
      <c r="C70" s="256">
        <v>30000</v>
      </c>
      <c r="D70" s="256">
        <v>30000</v>
      </c>
      <c r="E70" s="245">
        <v>30000</v>
      </c>
      <c r="F70" s="4"/>
      <c r="H70" s="4"/>
    </row>
    <row r="71" spans="1:8" ht="49.5" customHeight="1">
      <c r="A71" s="251" t="s">
        <v>231</v>
      </c>
      <c r="B71" s="257" t="s">
        <v>232</v>
      </c>
      <c r="C71" s="256">
        <f>C72</f>
        <v>2000</v>
      </c>
      <c r="D71" s="256">
        <f>D72</f>
        <v>2000</v>
      </c>
      <c r="E71" s="256">
        <f>E72</f>
        <v>2000</v>
      </c>
      <c r="F71" s="4"/>
      <c r="H71" s="4"/>
    </row>
    <row r="72" spans="1:8" ht="205.2">
      <c r="A72" s="251" t="s">
        <v>115</v>
      </c>
      <c r="B72" s="257" t="s">
        <v>116</v>
      </c>
      <c r="C72" s="256">
        <v>2000</v>
      </c>
      <c r="D72" s="256">
        <v>2000</v>
      </c>
      <c r="E72" s="245">
        <v>2000</v>
      </c>
      <c r="F72" s="4"/>
      <c r="H72" s="4"/>
    </row>
    <row r="73" spans="1:8" ht="91.2">
      <c r="A73" s="251" t="s">
        <v>233</v>
      </c>
      <c r="B73" s="257" t="s">
        <v>234</v>
      </c>
      <c r="C73" s="256">
        <f>C74</f>
        <v>25000</v>
      </c>
      <c r="D73" s="256">
        <f t="shared" ref="D73:E73" si="25">D74</f>
        <v>25000</v>
      </c>
      <c r="E73" s="256">
        <f t="shared" si="25"/>
        <v>25000</v>
      </c>
      <c r="F73" s="4"/>
      <c r="H73" s="4"/>
    </row>
    <row r="74" spans="1:8" ht="136.80000000000001">
      <c r="A74" s="251" t="s">
        <v>117</v>
      </c>
      <c r="B74" s="257" t="s">
        <v>118</v>
      </c>
      <c r="C74" s="256">
        <v>25000</v>
      </c>
      <c r="D74" s="256">
        <v>25000</v>
      </c>
      <c r="E74" s="245">
        <v>25000</v>
      </c>
      <c r="F74" s="4"/>
      <c r="H74" s="4"/>
    </row>
    <row r="75" spans="1:8" ht="159.6">
      <c r="A75" s="251" t="s">
        <v>235</v>
      </c>
      <c r="B75" s="257" t="s">
        <v>236</v>
      </c>
      <c r="C75" s="256">
        <f>C76</f>
        <v>40000</v>
      </c>
      <c r="D75" s="256">
        <f t="shared" ref="D75:E75" si="26">D76</f>
        <v>40000</v>
      </c>
      <c r="E75" s="256">
        <f t="shared" si="26"/>
        <v>40000</v>
      </c>
      <c r="F75" s="4"/>
      <c r="H75" s="4"/>
    </row>
    <row r="76" spans="1:8" ht="205.2">
      <c r="A76" s="251" t="s">
        <v>119</v>
      </c>
      <c r="B76" s="257" t="s">
        <v>237</v>
      </c>
      <c r="C76" s="256">
        <v>40000</v>
      </c>
      <c r="D76" s="256">
        <v>40000</v>
      </c>
      <c r="E76" s="245">
        <v>40000</v>
      </c>
      <c r="F76" s="4"/>
      <c r="H76" s="4"/>
    </row>
    <row r="77" spans="1:8" ht="91.2">
      <c r="A77" s="251" t="s">
        <v>238</v>
      </c>
      <c r="B77" s="257" t="s">
        <v>239</v>
      </c>
      <c r="C77" s="256">
        <f>C78</f>
        <v>953000</v>
      </c>
      <c r="D77" s="256">
        <f t="shared" ref="D77" si="27">D78</f>
        <v>1000000</v>
      </c>
      <c r="E77" s="256">
        <f>E78</f>
        <v>1059000</v>
      </c>
      <c r="F77" s="4"/>
      <c r="H77" s="4"/>
    </row>
    <row r="78" spans="1:8" ht="136.80000000000001">
      <c r="A78" s="251" t="s">
        <v>120</v>
      </c>
      <c r="B78" s="257" t="s">
        <v>121</v>
      </c>
      <c r="C78" s="256">
        <v>953000</v>
      </c>
      <c r="D78" s="256">
        <v>1000000</v>
      </c>
      <c r="E78" s="245">
        <v>1059000</v>
      </c>
      <c r="F78" s="4"/>
      <c r="H78" s="4"/>
    </row>
    <row r="79" spans="1:8" ht="109.5" customHeight="1">
      <c r="A79" s="251" t="s">
        <v>240</v>
      </c>
      <c r="B79" s="257" t="s">
        <v>241</v>
      </c>
      <c r="C79" s="256">
        <f>C80</f>
        <v>200000</v>
      </c>
      <c r="D79" s="256">
        <f t="shared" ref="D79" si="28">D80</f>
        <v>228000</v>
      </c>
      <c r="E79" s="256">
        <f>E80</f>
        <v>244000</v>
      </c>
      <c r="F79" s="4"/>
      <c r="H79" s="4"/>
    </row>
    <row r="80" spans="1:8" ht="65.25" customHeight="1">
      <c r="A80" s="251" t="s">
        <v>122</v>
      </c>
      <c r="B80" s="257" t="s">
        <v>123</v>
      </c>
      <c r="C80" s="256">
        <v>200000</v>
      </c>
      <c r="D80" s="256">
        <v>228000</v>
      </c>
      <c r="E80" s="245">
        <v>244000</v>
      </c>
      <c r="F80" s="4"/>
      <c r="H80" s="4"/>
    </row>
    <row r="81" spans="1:8" ht="205.2">
      <c r="A81" s="250" t="s">
        <v>242</v>
      </c>
      <c r="B81" s="259" t="s">
        <v>243</v>
      </c>
      <c r="C81" s="260">
        <f>C82</f>
        <v>30000</v>
      </c>
      <c r="D81" s="260">
        <f t="shared" ref="D81:E81" si="29">D82</f>
        <v>30000</v>
      </c>
      <c r="E81" s="260">
        <f t="shared" si="29"/>
        <v>30000</v>
      </c>
      <c r="F81" s="4"/>
      <c r="H81" s="4"/>
    </row>
    <row r="82" spans="1:8" ht="228">
      <c r="A82" s="251" t="s">
        <v>124</v>
      </c>
      <c r="B82" s="257" t="s">
        <v>244</v>
      </c>
      <c r="C82" s="256">
        <v>30000</v>
      </c>
      <c r="D82" s="256">
        <v>30000</v>
      </c>
      <c r="E82" s="245">
        <v>30000</v>
      </c>
      <c r="F82" s="4"/>
      <c r="H82" s="4"/>
    </row>
    <row r="83" spans="1:8" ht="68.400000000000006">
      <c r="A83" s="250" t="s">
        <v>125</v>
      </c>
      <c r="B83" s="259" t="s">
        <v>126</v>
      </c>
      <c r="C83" s="260">
        <f>C84</f>
        <v>20000</v>
      </c>
      <c r="D83" s="260">
        <f t="shared" ref="D83:E83" si="30">D84</f>
        <v>25000</v>
      </c>
      <c r="E83" s="260">
        <f t="shared" si="30"/>
        <v>30000</v>
      </c>
      <c r="F83" s="4"/>
      <c r="H83" s="4"/>
    </row>
    <row r="84" spans="1:8" ht="114">
      <c r="A84" s="251" t="s">
        <v>127</v>
      </c>
      <c r="B84" s="257" t="s">
        <v>128</v>
      </c>
      <c r="C84" s="256">
        <v>20000</v>
      </c>
      <c r="D84" s="256">
        <v>25000</v>
      </c>
      <c r="E84" s="245">
        <v>30000</v>
      </c>
      <c r="F84" s="4"/>
      <c r="H84" s="4"/>
    </row>
    <row r="85" spans="1:8" ht="45.6">
      <c r="A85" s="250" t="s">
        <v>129</v>
      </c>
      <c r="B85" s="259" t="s">
        <v>130</v>
      </c>
      <c r="C85" s="260">
        <f>C86+C87</f>
        <v>62000</v>
      </c>
      <c r="D85" s="260">
        <f t="shared" ref="D85:E85" si="31">D86+D87</f>
        <v>62000</v>
      </c>
      <c r="E85" s="260">
        <f t="shared" si="31"/>
        <v>62000</v>
      </c>
      <c r="F85" s="4"/>
      <c r="H85" s="4"/>
    </row>
    <row r="86" spans="1:8" ht="50.25" customHeight="1">
      <c r="A86" s="251" t="s">
        <v>131</v>
      </c>
      <c r="B86" s="258" t="s">
        <v>132</v>
      </c>
      <c r="C86" s="256">
        <v>60000</v>
      </c>
      <c r="D86" s="256">
        <v>60000</v>
      </c>
      <c r="E86" s="245">
        <v>60000</v>
      </c>
      <c r="F86" s="4"/>
      <c r="H86" s="4"/>
    </row>
    <row r="87" spans="1:8" ht="114">
      <c r="A87" s="251" t="s">
        <v>133</v>
      </c>
      <c r="B87" s="257" t="s">
        <v>134</v>
      </c>
      <c r="C87" s="256">
        <v>2000</v>
      </c>
      <c r="D87" s="256">
        <v>2000</v>
      </c>
      <c r="E87" s="245">
        <v>2000</v>
      </c>
      <c r="F87" s="4"/>
      <c r="H87" s="4"/>
    </row>
    <row r="88" spans="1:8" ht="22.8">
      <c r="A88" s="261" t="s">
        <v>135</v>
      </c>
      <c r="B88" s="262" t="s">
        <v>136</v>
      </c>
      <c r="C88" s="283">
        <f>C89+C148</f>
        <v>1294297997.1800001</v>
      </c>
      <c r="D88" s="283">
        <f t="shared" ref="D88:E88" si="32">D89</f>
        <v>1032000124.6999999</v>
      </c>
      <c r="E88" s="283">
        <f t="shared" si="32"/>
        <v>1184154681.24</v>
      </c>
      <c r="F88" s="4"/>
      <c r="H88" s="4"/>
    </row>
    <row r="89" spans="1:8" ht="68.400000000000006">
      <c r="A89" s="263" t="s">
        <v>137</v>
      </c>
      <c r="B89" s="264" t="s">
        <v>138</v>
      </c>
      <c r="C89" s="283">
        <f>C90+C95+C128+C139</f>
        <v>1294297997.1800001</v>
      </c>
      <c r="D89" s="283">
        <f>D90+D95+D128+D139</f>
        <v>1032000124.6999999</v>
      </c>
      <c r="E89" s="283">
        <f>E90+E95+E128+E139</f>
        <v>1184154681.24</v>
      </c>
      <c r="F89" s="4"/>
      <c r="H89" s="4"/>
    </row>
    <row r="90" spans="1:8" ht="45.6">
      <c r="A90" s="261" t="s">
        <v>139</v>
      </c>
      <c r="B90" s="265" t="s">
        <v>140</v>
      </c>
      <c r="C90" s="283">
        <f>C91+C93</f>
        <v>28556220</v>
      </c>
      <c r="D90" s="283">
        <f>D91+D93</f>
        <v>5382000</v>
      </c>
      <c r="E90" s="283">
        <f>E91+E93</f>
        <v>11684000</v>
      </c>
      <c r="F90" s="4"/>
      <c r="H90" s="4"/>
    </row>
    <row r="91" spans="1:8" ht="22.8">
      <c r="A91" s="263" t="s">
        <v>141</v>
      </c>
      <c r="B91" s="266" t="s">
        <v>142</v>
      </c>
      <c r="C91" s="284">
        <f>C92</f>
        <v>14029000</v>
      </c>
      <c r="D91" s="284">
        <f>D92</f>
        <v>5382000</v>
      </c>
      <c r="E91" s="284">
        <f>E92</f>
        <v>11684000</v>
      </c>
      <c r="F91" s="4"/>
      <c r="H91" s="4"/>
    </row>
    <row r="92" spans="1:8" ht="68.400000000000006">
      <c r="A92" s="263" t="s">
        <v>143</v>
      </c>
      <c r="B92" s="266" t="s">
        <v>144</v>
      </c>
      <c r="C92" s="284">
        <v>14029000</v>
      </c>
      <c r="D92" s="284">
        <v>5382000</v>
      </c>
      <c r="E92" s="284">
        <v>11684000</v>
      </c>
      <c r="F92" s="4"/>
      <c r="H92" s="4"/>
    </row>
    <row r="93" spans="1:8" ht="45.6">
      <c r="A93" s="263" t="s">
        <v>145</v>
      </c>
      <c r="B93" s="266" t="s">
        <v>146</v>
      </c>
      <c r="C93" s="284">
        <f>C94</f>
        <v>14527220</v>
      </c>
      <c r="D93" s="284">
        <v>0</v>
      </c>
      <c r="E93" s="284">
        <v>0</v>
      </c>
    </row>
    <row r="94" spans="1:8" ht="68.400000000000006">
      <c r="A94" s="263" t="s">
        <v>147</v>
      </c>
      <c r="B94" s="266" t="s">
        <v>148</v>
      </c>
      <c r="C94" s="284">
        <v>14527220</v>
      </c>
      <c r="D94" s="284">
        <v>0</v>
      </c>
      <c r="E94" s="284">
        <v>0</v>
      </c>
    </row>
    <row r="95" spans="1:8" ht="45.6">
      <c r="A95" s="261" t="s">
        <v>149</v>
      </c>
      <c r="B95" s="267" t="s">
        <v>150</v>
      </c>
      <c r="C95" s="283">
        <f>C96+C98+C100+C102+C104+C108+C110+C112+C114+C116+C118+C120+C122+C124+C126</f>
        <v>305839302.73999995</v>
      </c>
      <c r="D95" s="283">
        <f t="shared" ref="D95:E95" si="33">D96+D98+D100+D102+D104+D108+D110+D112+D114+D116+D118+D120+D122+D124+D126</f>
        <v>67151600</v>
      </c>
      <c r="E95" s="283">
        <f t="shared" si="33"/>
        <v>213451839.08999997</v>
      </c>
    </row>
    <row r="96" spans="1:8" ht="45.6">
      <c r="A96" s="268" t="s">
        <v>151</v>
      </c>
      <c r="B96" s="269" t="s">
        <v>152</v>
      </c>
      <c r="C96" s="285">
        <f>C97</f>
        <v>64215519.649999999</v>
      </c>
      <c r="D96" s="285">
        <f>D97</f>
        <v>0</v>
      </c>
      <c r="E96" s="285">
        <f>E97</f>
        <v>0</v>
      </c>
    </row>
    <row r="97" spans="1:5" ht="68.400000000000006">
      <c r="A97" s="268" t="s">
        <v>153</v>
      </c>
      <c r="B97" s="269" t="s">
        <v>154</v>
      </c>
      <c r="C97" s="285">
        <f>55000000+9215519.65</f>
        <v>64215519.649999999</v>
      </c>
      <c r="D97" s="285">
        <v>0</v>
      </c>
      <c r="E97" s="285">
        <v>0</v>
      </c>
    </row>
    <row r="98" spans="1:5" ht="136.80000000000001">
      <c r="A98" s="263" t="s">
        <v>155</v>
      </c>
      <c r="B98" s="269" t="s">
        <v>156</v>
      </c>
      <c r="C98" s="285">
        <f>C99</f>
        <v>125930499.29000001</v>
      </c>
      <c r="D98" s="285">
        <f t="shared" ref="D98:E98" si="34">D99</f>
        <v>16618054</v>
      </c>
      <c r="E98" s="285">
        <f t="shared" si="34"/>
        <v>156490833.38999999</v>
      </c>
    </row>
    <row r="99" spans="1:5" ht="159.6">
      <c r="A99" s="263" t="s">
        <v>157</v>
      </c>
      <c r="B99" s="269" t="s">
        <v>158</v>
      </c>
      <c r="C99" s="286">
        <f>101003418.29+24927081</f>
        <v>125930499.29000001</v>
      </c>
      <c r="D99" s="285">
        <v>16618054</v>
      </c>
      <c r="E99" s="285">
        <f>33236108+123254725.39</f>
        <v>156490833.38999999</v>
      </c>
    </row>
    <row r="100" spans="1:5" ht="72.75" hidden="1" customHeight="1">
      <c r="A100" s="263" t="s">
        <v>1243</v>
      </c>
      <c r="B100" s="269" t="s">
        <v>1244</v>
      </c>
      <c r="C100" s="284">
        <f>C101</f>
        <v>0</v>
      </c>
      <c r="D100" s="284">
        <f t="shared" ref="D100:E100" si="35">D101</f>
        <v>0</v>
      </c>
      <c r="E100" s="284">
        <f t="shared" si="35"/>
        <v>0</v>
      </c>
    </row>
    <row r="101" spans="1:5" ht="104.25" hidden="1" customHeight="1">
      <c r="A101" s="263" t="s">
        <v>1246</v>
      </c>
      <c r="B101" s="269" t="s">
        <v>1245</v>
      </c>
      <c r="C101" s="284"/>
      <c r="D101" s="285"/>
      <c r="E101" s="285"/>
    </row>
    <row r="102" spans="1:5" ht="22.8" hidden="1">
      <c r="A102" s="263"/>
      <c r="B102" s="266"/>
      <c r="C102" s="285"/>
      <c r="D102" s="285"/>
      <c r="E102" s="285"/>
    </row>
    <row r="103" spans="1:5" ht="22.8" hidden="1">
      <c r="A103" s="263"/>
      <c r="B103" s="266"/>
      <c r="C103" s="286"/>
      <c r="D103" s="285"/>
      <c r="E103" s="285"/>
    </row>
    <row r="104" spans="1:5" ht="91.2">
      <c r="A104" s="263" t="s">
        <v>159</v>
      </c>
      <c r="B104" s="266" t="s">
        <v>160</v>
      </c>
      <c r="C104" s="284">
        <f>C105</f>
        <v>37808385.700000003</v>
      </c>
      <c r="D104" s="284">
        <f t="shared" ref="D104:E104" si="36">D105</f>
        <v>37808385.700000003</v>
      </c>
      <c r="E104" s="284">
        <f t="shared" si="36"/>
        <v>36229432.810000002</v>
      </c>
    </row>
    <row r="105" spans="1:5" ht="114">
      <c r="A105" s="263" t="s">
        <v>161</v>
      </c>
      <c r="B105" s="266" t="s">
        <v>162</v>
      </c>
      <c r="C105" s="286">
        <v>37808385.700000003</v>
      </c>
      <c r="D105" s="285">
        <v>37808385.700000003</v>
      </c>
      <c r="E105" s="285">
        <v>36229432.810000002</v>
      </c>
    </row>
    <row r="106" spans="1:5" ht="22.8" hidden="1">
      <c r="A106" s="263"/>
      <c r="B106" s="266"/>
      <c r="C106" s="285"/>
      <c r="D106" s="285"/>
      <c r="E106" s="285"/>
    </row>
    <row r="107" spans="1:5" ht="22.8" hidden="1">
      <c r="A107" s="263"/>
      <c r="B107" s="266"/>
      <c r="C107" s="285"/>
      <c r="D107" s="285"/>
      <c r="E107" s="285"/>
    </row>
    <row r="108" spans="1:5" ht="45.6">
      <c r="A108" s="263" t="s">
        <v>163</v>
      </c>
      <c r="B108" s="266" t="s">
        <v>164</v>
      </c>
      <c r="C108" s="285">
        <f>C109</f>
        <v>1153890</v>
      </c>
      <c r="D108" s="285">
        <f t="shared" ref="D108:E108" si="37">D109</f>
        <v>1153890</v>
      </c>
      <c r="E108" s="285">
        <f t="shared" si="37"/>
        <v>1153890</v>
      </c>
    </row>
    <row r="109" spans="1:5" ht="68.400000000000006">
      <c r="A109" s="268" t="s">
        <v>165</v>
      </c>
      <c r="B109" s="266" t="s">
        <v>166</v>
      </c>
      <c r="C109" s="285">
        <v>1153890</v>
      </c>
      <c r="D109" s="285">
        <v>1153890</v>
      </c>
      <c r="E109" s="285">
        <v>1153890</v>
      </c>
    </row>
    <row r="110" spans="1:5" ht="45.6">
      <c r="A110" s="268" t="s">
        <v>212</v>
      </c>
      <c r="B110" s="266" t="s">
        <v>214</v>
      </c>
      <c r="C110" s="285">
        <f>C111</f>
        <v>1945764.82</v>
      </c>
      <c r="D110" s="285">
        <f t="shared" ref="D110:E110" si="38">D111</f>
        <v>1819008.95</v>
      </c>
      <c r="E110" s="285">
        <f t="shared" si="38"/>
        <v>16444540.539999999</v>
      </c>
    </row>
    <row r="111" spans="1:5" ht="45.6">
      <c r="A111" s="268" t="s">
        <v>213</v>
      </c>
      <c r="B111" s="266" t="s">
        <v>215</v>
      </c>
      <c r="C111" s="285">
        <v>1945764.82</v>
      </c>
      <c r="D111" s="285">
        <v>1819008.95</v>
      </c>
      <c r="E111" s="285">
        <v>16444540.539999999</v>
      </c>
    </row>
    <row r="112" spans="1:5" ht="22.8" hidden="1">
      <c r="A112" s="268"/>
      <c r="B112" s="266"/>
      <c r="C112" s="285"/>
      <c r="D112" s="285"/>
      <c r="E112" s="285"/>
    </row>
    <row r="113" spans="1:5" ht="22.8" hidden="1">
      <c r="A113" s="268"/>
      <c r="B113" s="266"/>
      <c r="C113" s="285"/>
      <c r="D113" s="285"/>
      <c r="E113" s="285"/>
    </row>
    <row r="114" spans="1:5" ht="45.6">
      <c r="A114" s="268" t="s">
        <v>1270</v>
      </c>
      <c r="B114" s="266" t="s">
        <v>1272</v>
      </c>
      <c r="C114" s="285">
        <f>C115</f>
        <v>0</v>
      </c>
      <c r="D114" s="285">
        <f t="shared" ref="D114:E114" si="39">D115</f>
        <v>6612553</v>
      </c>
      <c r="E114" s="285">
        <f t="shared" si="39"/>
        <v>0</v>
      </c>
    </row>
    <row r="115" spans="1:5" ht="45.6">
      <c r="A115" s="268" t="s">
        <v>1271</v>
      </c>
      <c r="B115" s="266" t="s">
        <v>1273</v>
      </c>
      <c r="C115" s="285">
        <v>0</v>
      </c>
      <c r="D115" s="285">
        <v>6612553</v>
      </c>
      <c r="E115" s="285">
        <v>0</v>
      </c>
    </row>
    <row r="116" spans="1:5" ht="22.8">
      <c r="A116" s="263" t="s">
        <v>167</v>
      </c>
      <c r="B116" s="266" t="s">
        <v>168</v>
      </c>
      <c r="C116" s="285">
        <f>C117</f>
        <v>164784</v>
      </c>
      <c r="D116" s="285">
        <f t="shared" ref="D116:E116" si="40">D117</f>
        <v>164784</v>
      </c>
      <c r="E116" s="285">
        <f t="shared" si="40"/>
        <v>158218</v>
      </c>
    </row>
    <row r="117" spans="1:5" ht="45.6">
      <c r="A117" s="263" t="s">
        <v>169</v>
      </c>
      <c r="B117" s="270" t="s">
        <v>170</v>
      </c>
      <c r="C117" s="285">
        <v>164784</v>
      </c>
      <c r="D117" s="285">
        <v>164784</v>
      </c>
      <c r="E117" s="285">
        <v>158218</v>
      </c>
    </row>
    <row r="118" spans="1:5" ht="22.8" hidden="1">
      <c r="A118" s="263"/>
      <c r="B118" s="270"/>
      <c r="C118" s="285"/>
      <c r="D118" s="285"/>
      <c r="E118" s="285"/>
    </row>
    <row r="119" spans="1:5" ht="22.8" hidden="1">
      <c r="A119" s="263"/>
      <c r="B119" s="270"/>
      <c r="C119" s="285"/>
      <c r="D119" s="285"/>
      <c r="E119" s="285"/>
    </row>
    <row r="120" spans="1:5" ht="22.8" hidden="1">
      <c r="A120" s="263"/>
      <c r="B120" s="270"/>
      <c r="C120" s="285"/>
      <c r="D120" s="285"/>
      <c r="E120" s="285"/>
    </row>
    <row r="121" spans="1:5" ht="22.8" hidden="1">
      <c r="A121" s="263"/>
      <c r="B121" s="270"/>
      <c r="C121" s="285"/>
      <c r="D121" s="285"/>
      <c r="E121" s="285"/>
    </row>
    <row r="122" spans="1:5" ht="45.6">
      <c r="A122" s="263" t="s">
        <v>171</v>
      </c>
      <c r="B122" s="270" t="s">
        <v>172</v>
      </c>
      <c r="C122" s="285">
        <f>C123</f>
        <v>70756276.599999994</v>
      </c>
      <c r="D122" s="285">
        <f t="shared" ref="D122:E122" si="41">D123</f>
        <v>0</v>
      </c>
      <c r="E122" s="285">
        <f t="shared" si="41"/>
        <v>0</v>
      </c>
    </row>
    <row r="123" spans="1:5" ht="68.400000000000006">
      <c r="A123" s="263" t="s">
        <v>173</v>
      </c>
      <c r="B123" s="270" t="s">
        <v>174</v>
      </c>
      <c r="C123" s="285">
        <f>70756276.6</f>
        <v>70756276.599999994</v>
      </c>
      <c r="D123" s="285">
        <v>0</v>
      </c>
      <c r="E123" s="285">
        <v>0</v>
      </c>
    </row>
    <row r="124" spans="1:5" ht="22.8" hidden="1">
      <c r="A124" s="263"/>
      <c r="B124" s="270"/>
      <c r="C124" s="285"/>
      <c r="D124" s="285"/>
      <c r="E124" s="285"/>
    </row>
    <row r="125" spans="1:5" ht="22.8" hidden="1">
      <c r="A125" s="263"/>
      <c r="B125" s="270"/>
      <c r="C125" s="285"/>
      <c r="D125" s="285"/>
      <c r="E125" s="285"/>
    </row>
    <row r="126" spans="1:5" ht="22.8">
      <c r="A126" s="263" t="s">
        <v>175</v>
      </c>
      <c r="B126" s="269" t="s">
        <v>176</v>
      </c>
      <c r="C126" s="285">
        <f>C127</f>
        <v>3864182.68</v>
      </c>
      <c r="D126" s="285">
        <f t="shared" ref="D126:E126" si="42">D127</f>
        <v>2974924.35</v>
      </c>
      <c r="E126" s="285">
        <f t="shared" si="42"/>
        <v>2974924.35</v>
      </c>
    </row>
    <row r="127" spans="1:5" ht="22.8">
      <c r="A127" s="263" t="s">
        <v>177</v>
      </c>
      <c r="B127" s="269" t="s">
        <v>178</v>
      </c>
      <c r="C127" s="285">
        <f>1624896+552000+946969.68+740317</f>
        <v>3864182.68</v>
      </c>
      <c r="D127" s="285">
        <f>1624896+581395.35+768633</f>
        <v>2974924.35</v>
      </c>
      <c r="E127" s="285">
        <f>1624896+581395.35+768633</f>
        <v>2974924.35</v>
      </c>
    </row>
    <row r="128" spans="1:5" s="5" customFormat="1" ht="45.6">
      <c r="A128" s="271" t="s">
        <v>179</v>
      </c>
      <c r="B128" s="272" t="s">
        <v>180</v>
      </c>
      <c r="C128" s="287">
        <f>C129+C131+C133+C135+C137</f>
        <v>888566279.47000003</v>
      </c>
      <c r="D128" s="287">
        <f t="shared" ref="D128:E128" si="43">D129+D131+D133+D135+D137</f>
        <v>888506336.91999996</v>
      </c>
      <c r="E128" s="287">
        <f t="shared" si="43"/>
        <v>888058654.37</v>
      </c>
    </row>
    <row r="129" spans="1:5" s="5" customFormat="1" ht="68.400000000000006">
      <c r="A129" s="263" t="s">
        <v>181</v>
      </c>
      <c r="B129" s="266" t="s">
        <v>182</v>
      </c>
      <c r="C129" s="285">
        <f>C130</f>
        <v>874440889.47000003</v>
      </c>
      <c r="D129" s="285">
        <f t="shared" ref="D129:E129" si="44">D130</f>
        <v>874191517.91999996</v>
      </c>
      <c r="E129" s="285">
        <f t="shared" si="44"/>
        <v>873590246.37</v>
      </c>
    </row>
    <row r="130" spans="1:5" s="5" customFormat="1" ht="68.400000000000006">
      <c r="A130" s="268" t="s">
        <v>183</v>
      </c>
      <c r="B130" s="266" t="s">
        <v>184</v>
      </c>
      <c r="C130" s="285">
        <f>3449600+2246812+723959.47+851630365+280800+76400+15471300+561653</f>
        <v>874440889.47000003</v>
      </c>
      <c r="D130" s="285">
        <f>3449600+2246812+660087.92+280800+851618365+76400+15297800+561653</f>
        <v>874191517.91999996</v>
      </c>
      <c r="E130" s="285">
        <f>3449600+2246812+596216.37+284400+851618365+76400+14756800+561653</f>
        <v>873590246.37</v>
      </c>
    </row>
    <row r="131" spans="1:5" s="5" customFormat="1" ht="114">
      <c r="A131" s="263" t="s">
        <v>185</v>
      </c>
      <c r="B131" s="266" t="s">
        <v>186</v>
      </c>
      <c r="C131" s="285">
        <f>C132</f>
        <v>7807068</v>
      </c>
      <c r="D131" s="285">
        <f t="shared" ref="D131:E131" si="45">D132</f>
        <v>7807068</v>
      </c>
      <c r="E131" s="285">
        <f t="shared" si="45"/>
        <v>7807068</v>
      </c>
    </row>
    <row r="132" spans="1:5" s="5" customFormat="1" ht="136.80000000000001">
      <c r="A132" s="263" t="s">
        <v>187</v>
      </c>
      <c r="B132" s="266" t="s">
        <v>188</v>
      </c>
      <c r="C132" s="285">
        <v>7807068</v>
      </c>
      <c r="D132" s="285">
        <v>7807068</v>
      </c>
      <c r="E132" s="284">
        <v>7807068</v>
      </c>
    </row>
    <row r="133" spans="1:5" s="5" customFormat="1" ht="114">
      <c r="A133" s="263" t="s">
        <v>189</v>
      </c>
      <c r="B133" s="273" t="s">
        <v>190</v>
      </c>
      <c r="C133" s="288">
        <f>C134</f>
        <v>2114244</v>
      </c>
      <c r="D133" s="288">
        <f t="shared" ref="D133:E133" si="46">D134</f>
        <v>2114244</v>
      </c>
      <c r="E133" s="288">
        <f t="shared" si="46"/>
        <v>2114244</v>
      </c>
    </row>
    <row r="134" spans="1:5" ht="114">
      <c r="A134" s="263" t="s">
        <v>191</v>
      </c>
      <c r="B134" s="274" t="s">
        <v>192</v>
      </c>
      <c r="C134" s="288">
        <v>2114244</v>
      </c>
      <c r="D134" s="288">
        <v>2114244</v>
      </c>
      <c r="E134" s="284">
        <v>2114244</v>
      </c>
    </row>
    <row r="135" spans="1:5" ht="68.400000000000006">
      <c r="A135" s="263" t="s">
        <v>193</v>
      </c>
      <c r="B135" s="275" t="s">
        <v>1234</v>
      </c>
      <c r="C135" s="289">
        <f>C136</f>
        <v>4195637</v>
      </c>
      <c r="D135" s="289">
        <f t="shared" ref="D135:E135" si="47">D136</f>
        <v>4384670</v>
      </c>
      <c r="E135" s="289">
        <f t="shared" si="47"/>
        <v>4539242</v>
      </c>
    </row>
    <row r="136" spans="1:5" ht="91.2">
      <c r="A136" s="263" t="s">
        <v>194</v>
      </c>
      <c r="B136" s="276" t="s">
        <v>1235</v>
      </c>
      <c r="C136" s="288">
        <v>4195637</v>
      </c>
      <c r="D136" s="288">
        <v>4384670</v>
      </c>
      <c r="E136" s="284">
        <v>4539242</v>
      </c>
    </row>
    <row r="137" spans="1:5" ht="91.2">
      <c r="A137" s="263" t="s">
        <v>195</v>
      </c>
      <c r="B137" s="266" t="s">
        <v>196</v>
      </c>
      <c r="C137" s="285">
        <f>C138</f>
        <v>8441</v>
      </c>
      <c r="D137" s="285">
        <f t="shared" ref="D137:E137" si="48">D138</f>
        <v>8837</v>
      </c>
      <c r="E137" s="285">
        <f t="shared" si="48"/>
        <v>7854</v>
      </c>
    </row>
    <row r="138" spans="1:5" ht="91.2">
      <c r="A138" s="263" t="s">
        <v>197</v>
      </c>
      <c r="B138" s="266" t="s">
        <v>198</v>
      </c>
      <c r="C138" s="285">
        <v>8441</v>
      </c>
      <c r="D138" s="285">
        <v>8837</v>
      </c>
      <c r="E138" s="284">
        <v>7854</v>
      </c>
    </row>
    <row r="139" spans="1:5" ht="22.8">
      <c r="A139" s="261" t="s">
        <v>199</v>
      </c>
      <c r="B139" s="267" t="s">
        <v>200</v>
      </c>
      <c r="C139" s="283">
        <f>C140+C144+C142+C146</f>
        <v>71336194.969999999</v>
      </c>
      <c r="D139" s="283">
        <f t="shared" ref="D139:E139" si="49">D140+D144+D142+D146</f>
        <v>70960187.780000001</v>
      </c>
      <c r="E139" s="283">
        <f t="shared" si="49"/>
        <v>70960187.780000001</v>
      </c>
    </row>
    <row r="140" spans="1:5" ht="91.2">
      <c r="A140" s="263" t="s">
        <v>201</v>
      </c>
      <c r="B140" s="269" t="s">
        <v>202</v>
      </c>
      <c r="C140" s="285">
        <f>C141</f>
        <v>37257766.75</v>
      </c>
      <c r="D140" s="285">
        <f t="shared" ref="D140:E140" si="50">D141</f>
        <v>37257766.75</v>
      </c>
      <c r="E140" s="285">
        <f t="shared" si="50"/>
        <v>37257766.75</v>
      </c>
    </row>
    <row r="141" spans="1:5" ht="114">
      <c r="A141" s="263" t="s">
        <v>203</v>
      </c>
      <c r="B141" s="266" t="s">
        <v>204</v>
      </c>
      <c r="C141" s="285">
        <v>37257766.75</v>
      </c>
      <c r="D141" s="285">
        <v>37257766.75</v>
      </c>
      <c r="E141" s="285">
        <v>37257766.75</v>
      </c>
    </row>
    <row r="142" spans="1:5" ht="114">
      <c r="A142" s="277" t="s">
        <v>1257</v>
      </c>
      <c r="B142" s="266" t="s">
        <v>1259</v>
      </c>
      <c r="C142" s="367">
        <v>4470948.22</v>
      </c>
      <c r="D142" s="367">
        <v>4407421.03</v>
      </c>
      <c r="E142" s="367">
        <v>4407421.03</v>
      </c>
    </row>
    <row r="143" spans="1:5" ht="136.80000000000001">
      <c r="A143" s="277" t="s">
        <v>1256</v>
      </c>
      <c r="B143" s="266" t="s">
        <v>1258</v>
      </c>
      <c r="C143" s="367">
        <v>4470948.22</v>
      </c>
      <c r="D143" s="367">
        <v>4407421.03</v>
      </c>
      <c r="E143" s="367">
        <v>4407421.03</v>
      </c>
    </row>
    <row r="144" spans="1:5" ht="91.2">
      <c r="A144" s="277" t="s">
        <v>205</v>
      </c>
      <c r="B144" s="266" t="s">
        <v>206</v>
      </c>
      <c r="C144" s="290">
        <f>C145</f>
        <v>29607480</v>
      </c>
      <c r="D144" s="290">
        <f t="shared" ref="D144:E144" si="51">D145</f>
        <v>29295000</v>
      </c>
      <c r="E144" s="290">
        <f t="shared" si="51"/>
        <v>29295000</v>
      </c>
    </row>
    <row r="145" spans="1:5" ht="114">
      <c r="A145" s="277" t="s">
        <v>207</v>
      </c>
      <c r="B145" s="266" t="s">
        <v>208</v>
      </c>
      <c r="C145" s="290">
        <v>29607480</v>
      </c>
      <c r="D145" s="290">
        <v>29295000</v>
      </c>
      <c r="E145" s="290">
        <v>29295000</v>
      </c>
    </row>
    <row r="146" spans="1:5" ht="22.8" hidden="1">
      <c r="A146" s="277"/>
      <c r="B146" s="278"/>
      <c r="C146" s="290"/>
      <c r="D146" s="290"/>
      <c r="E146" s="290"/>
    </row>
    <row r="147" spans="1:5" ht="22.8" hidden="1">
      <c r="A147" s="277"/>
      <c r="B147" s="278"/>
      <c r="C147" s="290"/>
      <c r="D147" s="290"/>
      <c r="E147" s="290"/>
    </row>
    <row r="148" spans="1:5" ht="22.8" hidden="1">
      <c r="A148" s="277"/>
      <c r="B148" s="279"/>
      <c r="C148" s="290"/>
      <c r="D148" s="290"/>
      <c r="E148" s="290"/>
    </row>
    <row r="149" spans="1:5" ht="22.8" hidden="1">
      <c r="A149" s="280"/>
      <c r="B149" s="279"/>
      <c r="C149" s="290"/>
      <c r="D149" s="290"/>
      <c r="E149" s="290"/>
    </row>
    <row r="150" spans="1:5" ht="22.8" hidden="1">
      <c r="A150" s="277"/>
      <c r="B150" s="279"/>
      <c r="C150" s="290"/>
      <c r="D150" s="290"/>
      <c r="E150" s="284"/>
    </row>
    <row r="151" spans="1:5" ht="22.8">
      <c r="A151" s="373" t="s">
        <v>209</v>
      </c>
      <c r="B151" s="374"/>
      <c r="C151" s="281">
        <f>C9+C88</f>
        <v>1831380997.1800001</v>
      </c>
      <c r="D151" s="281">
        <f>D9+D88</f>
        <v>1542511124.6999998</v>
      </c>
      <c r="E151" s="282">
        <f>E9+E88</f>
        <v>1713655681.24</v>
      </c>
    </row>
    <row r="152" spans="1:5" ht="15.6">
      <c r="A152" s="1"/>
      <c r="B152" s="2"/>
      <c r="C152" s="6"/>
      <c r="D152" s="6"/>
      <c r="E152" s="6"/>
    </row>
    <row r="153" spans="1:5">
      <c r="C153" s="9"/>
      <c r="D153" s="9"/>
      <c r="E153" s="10"/>
    </row>
    <row r="154" spans="1:5">
      <c r="C154" s="9"/>
      <c r="D154" s="9"/>
      <c r="E154" s="9"/>
    </row>
    <row r="155" spans="1:5">
      <c r="C155" s="9"/>
      <c r="D155" s="9"/>
      <c r="E155" s="10"/>
    </row>
    <row r="157" spans="1:5">
      <c r="C157" s="9"/>
      <c r="D157" s="9"/>
      <c r="E157" s="9"/>
    </row>
  </sheetData>
  <mergeCells count="6">
    <mergeCell ref="A151:B151"/>
    <mergeCell ref="D1:E1"/>
    <mergeCell ref="D2:E2"/>
    <mergeCell ref="D3:E3"/>
    <mergeCell ref="D4:E4"/>
    <mergeCell ref="A6:E6"/>
  </mergeCells>
  <pageMargins left="0.7" right="0.7" top="0.75" bottom="0.75" header="0.3" footer="0.3"/>
  <pageSetup paperSize="9" scale="43" fitToHeight="0" orientation="portrait" r:id="rId1"/>
</worksheet>
</file>

<file path=xl/worksheets/sheet10.xml><?xml version="1.0" encoding="utf-8"?>
<worksheet xmlns="http://schemas.openxmlformats.org/spreadsheetml/2006/main" xmlns:r="http://schemas.openxmlformats.org/officeDocument/2006/relationships">
  <sheetPr>
    <tabColor rgb="FF00B0F0"/>
  </sheetPr>
  <dimension ref="A1:G18"/>
  <sheetViews>
    <sheetView view="pageBreakPreview" zoomScaleNormal="100" zoomScaleSheetLayoutView="100" workbookViewId="0">
      <selection activeCell="C5" sqref="C5"/>
    </sheetView>
  </sheetViews>
  <sheetFormatPr defaultRowHeight="13.2"/>
  <cols>
    <col min="1" max="1" width="4.5546875" customWidth="1"/>
    <col min="2" max="2" width="41.44140625" customWidth="1"/>
    <col min="3" max="3" width="14.33203125" customWidth="1"/>
    <col min="4" max="4" width="13.5546875" customWidth="1"/>
    <col min="5" max="5" width="14.33203125" customWidth="1"/>
    <col min="6" max="6" width="16.109375" customWidth="1"/>
    <col min="7" max="7" width="14.6640625" customWidth="1"/>
    <col min="257" max="257" width="4.5546875" customWidth="1"/>
    <col min="258" max="258" width="37.33203125" customWidth="1"/>
    <col min="259" max="259" width="14.33203125" customWidth="1"/>
    <col min="260" max="260" width="13.5546875" customWidth="1"/>
    <col min="261" max="261" width="14.33203125" customWidth="1"/>
    <col min="262" max="262" width="16.109375" customWidth="1"/>
    <col min="263" max="263" width="14.6640625" customWidth="1"/>
    <col min="513" max="513" width="4.5546875" customWidth="1"/>
    <col min="514" max="514" width="37.33203125" customWidth="1"/>
    <col min="515" max="515" width="14.33203125" customWidth="1"/>
    <col min="516" max="516" width="13.5546875" customWidth="1"/>
    <col min="517" max="517" width="14.33203125" customWidth="1"/>
    <col min="518" max="518" width="16.109375" customWidth="1"/>
    <col min="519" max="519" width="14.6640625" customWidth="1"/>
    <col min="769" max="769" width="4.5546875" customWidth="1"/>
    <col min="770" max="770" width="37.33203125" customWidth="1"/>
    <col min="771" max="771" width="14.33203125" customWidth="1"/>
    <col min="772" max="772" width="13.5546875" customWidth="1"/>
    <col min="773" max="773" width="14.33203125" customWidth="1"/>
    <col min="774" max="774" width="16.109375" customWidth="1"/>
    <col min="775" max="775" width="14.6640625" customWidth="1"/>
    <col min="1025" max="1025" width="4.5546875" customWidth="1"/>
    <col min="1026" max="1026" width="37.33203125" customWidth="1"/>
    <col min="1027" max="1027" width="14.33203125" customWidth="1"/>
    <col min="1028" max="1028" width="13.5546875" customWidth="1"/>
    <col min="1029" max="1029" width="14.33203125" customWidth="1"/>
    <col min="1030" max="1030" width="16.109375" customWidth="1"/>
    <col min="1031" max="1031" width="14.6640625" customWidth="1"/>
    <col min="1281" max="1281" width="4.5546875" customWidth="1"/>
    <col min="1282" max="1282" width="37.33203125" customWidth="1"/>
    <col min="1283" max="1283" width="14.33203125" customWidth="1"/>
    <col min="1284" max="1284" width="13.5546875" customWidth="1"/>
    <col min="1285" max="1285" width="14.33203125" customWidth="1"/>
    <col min="1286" max="1286" width="16.109375" customWidth="1"/>
    <col min="1287" max="1287" width="14.6640625" customWidth="1"/>
    <col min="1537" max="1537" width="4.5546875" customWidth="1"/>
    <col min="1538" max="1538" width="37.33203125" customWidth="1"/>
    <col min="1539" max="1539" width="14.33203125" customWidth="1"/>
    <col min="1540" max="1540" width="13.5546875" customWidth="1"/>
    <col min="1541" max="1541" width="14.33203125" customWidth="1"/>
    <col min="1542" max="1542" width="16.109375" customWidth="1"/>
    <col min="1543" max="1543" width="14.6640625" customWidth="1"/>
    <col min="1793" max="1793" width="4.5546875" customWidth="1"/>
    <col min="1794" max="1794" width="37.33203125" customWidth="1"/>
    <col min="1795" max="1795" width="14.33203125" customWidth="1"/>
    <col min="1796" max="1796" width="13.5546875" customWidth="1"/>
    <col min="1797" max="1797" width="14.33203125" customWidth="1"/>
    <col min="1798" max="1798" width="16.109375" customWidth="1"/>
    <col min="1799" max="1799" width="14.6640625" customWidth="1"/>
    <col min="2049" max="2049" width="4.5546875" customWidth="1"/>
    <col min="2050" max="2050" width="37.33203125" customWidth="1"/>
    <col min="2051" max="2051" width="14.33203125" customWidth="1"/>
    <col min="2052" max="2052" width="13.5546875" customWidth="1"/>
    <col min="2053" max="2053" width="14.33203125" customWidth="1"/>
    <col min="2054" max="2054" width="16.109375" customWidth="1"/>
    <col min="2055" max="2055" width="14.6640625" customWidth="1"/>
    <col min="2305" max="2305" width="4.5546875" customWidth="1"/>
    <col min="2306" max="2306" width="37.33203125" customWidth="1"/>
    <col min="2307" max="2307" width="14.33203125" customWidth="1"/>
    <col min="2308" max="2308" width="13.5546875" customWidth="1"/>
    <col min="2309" max="2309" width="14.33203125" customWidth="1"/>
    <col min="2310" max="2310" width="16.109375" customWidth="1"/>
    <col min="2311" max="2311" width="14.6640625" customWidth="1"/>
    <col min="2561" max="2561" width="4.5546875" customWidth="1"/>
    <col min="2562" max="2562" width="37.33203125" customWidth="1"/>
    <col min="2563" max="2563" width="14.33203125" customWidth="1"/>
    <col min="2564" max="2564" width="13.5546875" customWidth="1"/>
    <col min="2565" max="2565" width="14.33203125" customWidth="1"/>
    <col min="2566" max="2566" width="16.109375" customWidth="1"/>
    <col min="2567" max="2567" width="14.6640625" customWidth="1"/>
    <col min="2817" max="2817" width="4.5546875" customWidth="1"/>
    <col min="2818" max="2818" width="37.33203125" customWidth="1"/>
    <col min="2819" max="2819" width="14.33203125" customWidth="1"/>
    <col min="2820" max="2820" width="13.5546875" customWidth="1"/>
    <col min="2821" max="2821" width="14.33203125" customWidth="1"/>
    <col min="2822" max="2822" width="16.109375" customWidth="1"/>
    <col min="2823" max="2823" width="14.6640625" customWidth="1"/>
    <col min="3073" max="3073" width="4.5546875" customWidth="1"/>
    <col min="3074" max="3074" width="37.33203125" customWidth="1"/>
    <col min="3075" max="3075" width="14.33203125" customWidth="1"/>
    <col min="3076" max="3076" width="13.5546875" customWidth="1"/>
    <col min="3077" max="3077" width="14.33203125" customWidth="1"/>
    <col min="3078" max="3078" width="16.109375" customWidth="1"/>
    <col min="3079" max="3079" width="14.6640625" customWidth="1"/>
    <col min="3329" max="3329" width="4.5546875" customWidth="1"/>
    <col min="3330" max="3330" width="37.33203125" customWidth="1"/>
    <col min="3331" max="3331" width="14.33203125" customWidth="1"/>
    <col min="3332" max="3332" width="13.5546875" customWidth="1"/>
    <col min="3333" max="3333" width="14.33203125" customWidth="1"/>
    <col min="3334" max="3334" width="16.109375" customWidth="1"/>
    <col min="3335" max="3335" width="14.6640625" customWidth="1"/>
    <col min="3585" max="3585" width="4.5546875" customWidth="1"/>
    <col min="3586" max="3586" width="37.33203125" customWidth="1"/>
    <col min="3587" max="3587" width="14.33203125" customWidth="1"/>
    <col min="3588" max="3588" width="13.5546875" customWidth="1"/>
    <col min="3589" max="3589" width="14.33203125" customWidth="1"/>
    <col min="3590" max="3590" width="16.109375" customWidth="1"/>
    <col min="3591" max="3591" width="14.6640625" customWidth="1"/>
    <col min="3841" max="3841" width="4.5546875" customWidth="1"/>
    <col min="3842" max="3842" width="37.33203125" customWidth="1"/>
    <col min="3843" max="3843" width="14.33203125" customWidth="1"/>
    <col min="3844" max="3844" width="13.5546875" customWidth="1"/>
    <col min="3845" max="3845" width="14.33203125" customWidth="1"/>
    <col min="3846" max="3846" width="16.109375" customWidth="1"/>
    <col min="3847" max="3847" width="14.6640625" customWidth="1"/>
    <col min="4097" max="4097" width="4.5546875" customWidth="1"/>
    <col min="4098" max="4098" width="37.33203125" customWidth="1"/>
    <col min="4099" max="4099" width="14.33203125" customWidth="1"/>
    <col min="4100" max="4100" width="13.5546875" customWidth="1"/>
    <col min="4101" max="4101" width="14.33203125" customWidth="1"/>
    <col min="4102" max="4102" width="16.109375" customWidth="1"/>
    <col min="4103" max="4103" width="14.6640625" customWidth="1"/>
    <col min="4353" max="4353" width="4.5546875" customWidth="1"/>
    <col min="4354" max="4354" width="37.33203125" customWidth="1"/>
    <col min="4355" max="4355" width="14.33203125" customWidth="1"/>
    <col min="4356" max="4356" width="13.5546875" customWidth="1"/>
    <col min="4357" max="4357" width="14.33203125" customWidth="1"/>
    <col min="4358" max="4358" width="16.109375" customWidth="1"/>
    <col min="4359" max="4359" width="14.6640625" customWidth="1"/>
    <col min="4609" max="4609" width="4.5546875" customWidth="1"/>
    <col min="4610" max="4610" width="37.33203125" customWidth="1"/>
    <col min="4611" max="4611" width="14.33203125" customWidth="1"/>
    <col min="4612" max="4612" width="13.5546875" customWidth="1"/>
    <col min="4613" max="4613" width="14.33203125" customWidth="1"/>
    <col min="4614" max="4614" width="16.109375" customWidth="1"/>
    <col min="4615" max="4615" width="14.6640625" customWidth="1"/>
    <col min="4865" max="4865" width="4.5546875" customWidth="1"/>
    <col min="4866" max="4866" width="37.33203125" customWidth="1"/>
    <col min="4867" max="4867" width="14.33203125" customWidth="1"/>
    <col min="4868" max="4868" width="13.5546875" customWidth="1"/>
    <col min="4869" max="4869" width="14.33203125" customWidth="1"/>
    <col min="4870" max="4870" width="16.109375" customWidth="1"/>
    <col min="4871" max="4871" width="14.6640625" customWidth="1"/>
    <col min="5121" max="5121" width="4.5546875" customWidth="1"/>
    <col min="5122" max="5122" width="37.33203125" customWidth="1"/>
    <col min="5123" max="5123" width="14.33203125" customWidth="1"/>
    <col min="5124" max="5124" width="13.5546875" customWidth="1"/>
    <col min="5125" max="5125" width="14.33203125" customWidth="1"/>
    <col min="5126" max="5126" width="16.109375" customWidth="1"/>
    <col min="5127" max="5127" width="14.6640625" customWidth="1"/>
    <col min="5377" max="5377" width="4.5546875" customWidth="1"/>
    <col min="5378" max="5378" width="37.33203125" customWidth="1"/>
    <col min="5379" max="5379" width="14.33203125" customWidth="1"/>
    <col min="5380" max="5380" width="13.5546875" customWidth="1"/>
    <col min="5381" max="5381" width="14.33203125" customWidth="1"/>
    <col min="5382" max="5382" width="16.109375" customWidth="1"/>
    <col min="5383" max="5383" width="14.6640625" customWidth="1"/>
    <col min="5633" max="5633" width="4.5546875" customWidth="1"/>
    <col min="5634" max="5634" width="37.33203125" customWidth="1"/>
    <col min="5635" max="5635" width="14.33203125" customWidth="1"/>
    <col min="5636" max="5636" width="13.5546875" customWidth="1"/>
    <col min="5637" max="5637" width="14.33203125" customWidth="1"/>
    <col min="5638" max="5638" width="16.109375" customWidth="1"/>
    <col min="5639" max="5639" width="14.6640625" customWidth="1"/>
    <col min="5889" max="5889" width="4.5546875" customWidth="1"/>
    <col min="5890" max="5890" width="37.33203125" customWidth="1"/>
    <col min="5891" max="5891" width="14.33203125" customWidth="1"/>
    <col min="5892" max="5892" width="13.5546875" customWidth="1"/>
    <col min="5893" max="5893" width="14.33203125" customWidth="1"/>
    <col min="5894" max="5894" width="16.109375" customWidth="1"/>
    <col min="5895" max="5895" width="14.6640625" customWidth="1"/>
    <col min="6145" max="6145" width="4.5546875" customWidth="1"/>
    <col min="6146" max="6146" width="37.33203125" customWidth="1"/>
    <col min="6147" max="6147" width="14.33203125" customWidth="1"/>
    <col min="6148" max="6148" width="13.5546875" customWidth="1"/>
    <col min="6149" max="6149" width="14.33203125" customWidth="1"/>
    <col min="6150" max="6150" width="16.109375" customWidth="1"/>
    <col min="6151" max="6151" width="14.6640625" customWidth="1"/>
    <col min="6401" max="6401" width="4.5546875" customWidth="1"/>
    <col min="6402" max="6402" width="37.33203125" customWidth="1"/>
    <col min="6403" max="6403" width="14.33203125" customWidth="1"/>
    <col min="6404" max="6404" width="13.5546875" customWidth="1"/>
    <col min="6405" max="6405" width="14.33203125" customWidth="1"/>
    <col min="6406" max="6406" width="16.109375" customWidth="1"/>
    <col min="6407" max="6407" width="14.6640625" customWidth="1"/>
    <col min="6657" max="6657" width="4.5546875" customWidth="1"/>
    <col min="6658" max="6658" width="37.33203125" customWidth="1"/>
    <col min="6659" max="6659" width="14.33203125" customWidth="1"/>
    <col min="6660" max="6660" width="13.5546875" customWidth="1"/>
    <col min="6661" max="6661" width="14.33203125" customWidth="1"/>
    <col min="6662" max="6662" width="16.109375" customWidth="1"/>
    <col min="6663" max="6663" width="14.6640625" customWidth="1"/>
    <col min="6913" max="6913" width="4.5546875" customWidth="1"/>
    <col min="6914" max="6914" width="37.33203125" customWidth="1"/>
    <col min="6915" max="6915" width="14.33203125" customWidth="1"/>
    <col min="6916" max="6916" width="13.5546875" customWidth="1"/>
    <col min="6917" max="6917" width="14.33203125" customWidth="1"/>
    <col min="6918" max="6918" width="16.109375" customWidth="1"/>
    <col min="6919" max="6919" width="14.6640625" customWidth="1"/>
    <col min="7169" max="7169" width="4.5546875" customWidth="1"/>
    <col min="7170" max="7170" width="37.33203125" customWidth="1"/>
    <col min="7171" max="7171" width="14.33203125" customWidth="1"/>
    <col min="7172" max="7172" width="13.5546875" customWidth="1"/>
    <col min="7173" max="7173" width="14.33203125" customWidth="1"/>
    <col min="7174" max="7174" width="16.109375" customWidth="1"/>
    <col min="7175" max="7175" width="14.6640625" customWidth="1"/>
    <col min="7425" max="7425" width="4.5546875" customWidth="1"/>
    <col min="7426" max="7426" width="37.33203125" customWidth="1"/>
    <col min="7427" max="7427" width="14.33203125" customWidth="1"/>
    <col min="7428" max="7428" width="13.5546875" customWidth="1"/>
    <col min="7429" max="7429" width="14.33203125" customWidth="1"/>
    <col min="7430" max="7430" width="16.109375" customWidth="1"/>
    <col min="7431" max="7431" width="14.6640625" customWidth="1"/>
    <col min="7681" max="7681" width="4.5546875" customWidth="1"/>
    <col min="7682" max="7682" width="37.33203125" customWidth="1"/>
    <col min="7683" max="7683" width="14.33203125" customWidth="1"/>
    <col min="7684" max="7684" width="13.5546875" customWidth="1"/>
    <col min="7685" max="7685" width="14.33203125" customWidth="1"/>
    <col min="7686" max="7686" width="16.109375" customWidth="1"/>
    <col min="7687" max="7687" width="14.6640625" customWidth="1"/>
    <col min="7937" max="7937" width="4.5546875" customWidth="1"/>
    <col min="7938" max="7938" width="37.33203125" customWidth="1"/>
    <col min="7939" max="7939" width="14.33203125" customWidth="1"/>
    <col min="7940" max="7940" width="13.5546875" customWidth="1"/>
    <col min="7941" max="7941" width="14.33203125" customWidth="1"/>
    <col min="7942" max="7942" width="16.109375" customWidth="1"/>
    <col min="7943" max="7943" width="14.6640625" customWidth="1"/>
    <col min="8193" max="8193" width="4.5546875" customWidth="1"/>
    <col min="8194" max="8194" width="37.33203125" customWidth="1"/>
    <col min="8195" max="8195" width="14.33203125" customWidth="1"/>
    <col min="8196" max="8196" width="13.5546875" customWidth="1"/>
    <col min="8197" max="8197" width="14.33203125" customWidth="1"/>
    <col min="8198" max="8198" width="16.109375" customWidth="1"/>
    <col min="8199" max="8199" width="14.6640625" customWidth="1"/>
    <col min="8449" max="8449" width="4.5546875" customWidth="1"/>
    <col min="8450" max="8450" width="37.33203125" customWidth="1"/>
    <col min="8451" max="8451" width="14.33203125" customWidth="1"/>
    <col min="8452" max="8452" width="13.5546875" customWidth="1"/>
    <col min="8453" max="8453" width="14.33203125" customWidth="1"/>
    <col min="8454" max="8454" width="16.109375" customWidth="1"/>
    <col min="8455" max="8455" width="14.6640625" customWidth="1"/>
    <col min="8705" max="8705" width="4.5546875" customWidth="1"/>
    <col min="8706" max="8706" width="37.33203125" customWidth="1"/>
    <col min="8707" max="8707" width="14.33203125" customWidth="1"/>
    <col min="8708" max="8708" width="13.5546875" customWidth="1"/>
    <col min="8709" max="8709" width="14.33203125" customWidth="1"/>
    <col min="8710" max="8710" width="16.109375" customWidth="1"/>
    <col min="8711" max="8711" width="14.6640625" customWidth="1"/>
    <col min="8961" max="8961" width="4.5546875" customWidth="1"/>
    <col min="8962" max="8962" width="37.33203125" customWidth="1"/>
    <col min="8963" max="8963" width="14.33203125" customWidth="1"/>
    <col min="8964" max="8964" width="13.5546875" customWidth="1"/>
    <col min="8965" max="8965" width="14.33203125" customWidth="1"/>
    <col min="8966" max="8966" width="16.109375" customWidth="1"/>
    <col min="8967" max="8967" width="14.6640625" customWidth="1"/>
    <col min="9217" max="9217" width="4.5546875" customWidth="1"/>
    <col min="9218" max="9218" width="37.33203125" customWidth="1"/>
    <col min="9219" max="9219" width="14.33203125" customWidth="1"/>
    <col min="9220" max="9220" width="13.5546875" customWidth="1"/>
    <col min="9221" max="9221" width="14.33203125" customWidth="1"/>
    <col min="9222" max="9222" width="16.109375" customWidth="1"/>
    <col min="9223" max="9223" width="14.6640625" customWidth="1"/>
    <col min="9473" max="9473" width="4.5546875" customWidth="1"/>
    <col min="9474" max="9474" width="37.33203125" customWidth="1"/>
    <col min="9475" max="9475" width="14.33203125" customWidth="1"/>
    <col min="9476" max="9476" width="13.5546875" customWidth="1"/>
    <col min="9477" max="9477" width="14.33203125" customWidth="1"/>
    <col min="9478" max="9478" width="16.109375" customWidth="1"/>
    <col min="9479" max="9479" width="14.6640625" customWidth="1"/>
    <col min="9729" max="9729" width="4.5546875" customWidth="1"/>
    <col min="9730" max="9730" width="37.33203125" customWidth="1"/>
    <col min="9731" max="9731" width="14.33203125" customWidth="1"/>
    <col min="9732" max="9732" width="13.5546875" customWidth="1"/>
    <col min="9733" max="9733" width="14.33203125" customWidth="1"/>
    <col min="9734" max="9734" width="16.109375" customWidth="1"/>
    <col min="9735" max="9735" width="14.6640625" customWidth="1"/>
    <col min="9985" max="9985" width="4.5546875" customWidth="1"/>
    <col min="9986" max="9986" width="37.33203125" customWidth="1"/>
    <col min="9987" max="9987" width="14.33203125" customWidth="1"/>
    <col min="9988" max="9988" width="13.5546875" customWidth="1"/>
    <col min="9989" max="9989" width="14.33203125" customWidth="1"/>
    <col min="9990" max="9990" width="16.109375" customWidth="1"/>
    <col min="9991" max="9991" width="14.6640625" customWidth="1"/>
    <col min="10241" max="10241" width="4.5546875" customWidth="1"/>
    <col min="10242" max="10242" width="37.33203125" customWidth="1"/>
    <col min="10243" max="10243" width="14.33203125" customWidth="1"/>
    <col min="10244" max="10244" width="13.5546875" customWidth="1"/>
    <col min="10245" max="10245" width="14.33203125" customWidth="1"/>
    <col min="10246" max="10246" width="16.109375" customWidth="1"/>
    <col min="10247" max="10247" width="14.6640625" customWidth="1"/>
    <col min="10497" max="10497" width="4.5546875" customWidth="1"/>
    <col min="10498" max="10498" width="37.33203125" customWidth="1"/>
    <col min="10499" max="10499" width="14.33203125" customWidth="1"/>
    <col min="10500" max="10500" width="13.5546875" customWidth="1"/>
    <col min="10501" max="10501" width="14.33203125" customWidth="1"/>
    <col min="10502" max="10502" width="16.109375" customWidth="1"/>
    <col min="10503" max="10503" width="14.6640625" customWidth="1"/>
    <col min="10753" max="10753" width="4.5546875" customWidth="1"/>
    <col min="10754" max="10754" width="37.33203125" customWidth="1"/>
    <col min="10755" max="10755" width="14.33203125" customWidth="1"/>
    <col min="10756" max="10756" width="13.5546875" customWidth="1"/>
    <col min="10757" max="10757" width="14.33203125" customWidth="1"/>
    <col min="10758" max="10758" width="16.109375" customWidth="1"/>
    <col min="10759" max="10759" width="14.6640625" customWidth="1"/>
    <col min="11009" max="11009" width="4.5546875" customWidth="1"/>
    <col min="11010" max="11010" width="37.33203125" customWidth="1"/>
    <col min="11011" max="11011" width="14.33203125" customWidth="1"/>
    <col min="11012" max="11012" width="13.5546875" customWidth="1"/>
    <col min="11013" max="11013" width="14.33203125" customWidth="1"/>
    <col min="11014" max="11014" width="16.109375" customWidth="1"/>
    <col min="11015" max="11015" width="14.6640625" customWidth="1"/>
    <col min="11265" max="11265" width="4.5546875" customWidth="1"/>
    <col min="11266" max="11266" width="37.33203125" customWidth="1"/>
    <col min="11267" max="11267" width="14.33203125" customWidth="1"/>
    <col min="11268" max="11268" width="13.5546875" customWidth="1"/>
    <col min="11269" max="11269" width="14.33203125" customWidth="1"/>
    <col min="11270" max="11270" width="16.109375" customWidth="1"/>
    <col min="11271" max="11271" width="14.6640625" customWidth="1"/>
    <col min="11521" max="11521" width="4.5546875" customWidth="1"/>
    <col min="11522" max="11522" width="37.33203125" customWidth="1"/>
    <col min="11523" max="11523" width="14.33203125" customWidth="1"/>
    <col min="11524" max="11524" width="13.5546875" customWidth="1"/>
    <col min="11525" max="11525" width="14.33203125" customWidth="1"/>
    <col min="11526" max="11526" width="16.109375" customWidth="1"/>
    <col min="11527" max="11527" width="14.6640625" customWidth="1"/>
    <col min="11777" max="11777" width="4.5546875" customWidth="1"/>
    <col min="11778" max="11778" width="37.33203125" customWidth="1"/>
    <col min="11779" max="11779" width="14.33203125" customWidth="1"/>
    <col min="11780" max="11780" width="13.5546875" customWidth="1"/>
    <col min="11781" max="11781" width="14.33203125" customWidth="1"/>
    <col min="11782" max="11782" width="16.109375" customWidth="1"/>
    <col min="11783" max="11783" width="14.6640625" customWidth="1"/>
    <col min="12033" max="12033" width="4.5546875" customWidth="1"/>
    <col min="12034" max="12034" width="37.33203125" customWidth="1"/>
    <col min="12035" max="12035" width="14.33203125" customWidth="1"/>
    <col min="12036" max="12036" width="13.5546875" customWidth="1"/>
    <col min="12037" max="12037" width="14.33203125" customWidth="1"/>
    <col min="12038" max="12038" width="16.109375" customWidth="1"/>
    <col min="12039" max="12039" width="14.6640625" customWidth="1"/>
    <col min="12289" max="12289" width="4.5546875" customWidth="1"/>
    <col min="12290" max="12290" width="37.33203125" customWidth="1"/>
    <col min="12291" max="12291" width="14.33203125" customWidth="1"/>
    <col min="12292" max="12292" width="13.5546875" customWidth="1"/>
    <col min="12293" max="12293" width="14.33203125" customWidth="1"/>
    <col min="12294" max="12294" width="16.109375" customWidth="1"/>
    <col min="12295" max="12295" width="14.6640625" customWidth="1"/>
    <col min="12545" max="12545" width="4.5546875" customWidth="1"/>
    <col min="12546" max="12546" width="37.33203125" customWidth="1"/>
    <col min="12547" max="12547" width="14.33203125" customWidth="1"/>
    <col min="12548" max="12548" width="13.5546875" customWidth="1"/>
    <col min="12549" max="12549" width="14.33203125" customWidth="1"/>
    <col min="12550" max="12550" width="16.109375" customWidth="1"/>
    <col min="12551" max="12551" width="14.6640625" customWidth="1"/>
    <col min="12801" max="12801" width="4.5546875" customWidth="1"/>
    <col min="12802" max="12802" width="37.33203125" customWidth="1"/>
    <col min="12803" max="12803" width="14.33203125" customWidth="1"/>
    <col min="12804" max="12804" width="13.5546875" customWidth="1"/>
    <col min="12805" max="12805" width="14.33203125" customWidth="1"/>
    <col min="12806" max="12806" width="16.109375" customWidth="1"/>
    <col min="12807" max="12807" width="14.6640625" customWidth="1"/>
    <col min="13057" max="13057" width="4.5546875" customWidth="1"/>
    <col min="13058" max="13058" width="37.33203125" customWidth="1"/>
    <col min="13059" max="13059" width="14.33203125" customWidth="1"/>
    <col min="13060" max="13060" width="13.5546875" customWidth="1"/>
    <col min="13061" max="13061" width="14.33203125" customWidth="1"/>
    <col min="13062" max="13062" width="16.109375" customWidth="1"/>
    <col min="13063" max="13063" width="14.6640625" customWidth="1"/>
    <col min="13313" max="13313" width="4.5546875" customWidth="1"/>
    <col min="13314" max="13314" width="37.33203125" customWidth="1"/>
    <col min="13315" max="13315" width="14.33203125" customWidth="1"/>
    <col min="13316" max="13316" width="13.5546875" customWidth="1"/>
    <col min="13317" max="13317" width="14.33203125" customWidth="1"/>
    <col min="13318" max="13318" width="16.109375" customWidth="1"/>
    <col min="13319" max="13319" width="14.6640625" customWidth="1"/>
    <col min="13569" max="13569" width="4.5546875" customWidth="1"/>
    <col min="13570" max="13570" width="37.33203125" customWidth="1"/>
    <col min="13571" max="13571" width="14.33203125" customWidth="1"/>
    <col min="13572" max="13572" width="13.5546875" customWidth="1"/>
    <col min="13573" max="13573" width="14.33203125" customWidth="1"/>
    <col min="13574" max="13574" width="16.109375" customWidth="1"/>
    <col min="13575" max="13575" width="14.6640625" customWidth="1"/>
    <col min="13825" max="13825" width="4.5546875" customWidth="1"/>
    <col min="13826" max="13826" width="37.33203125" customWidth="1"/>
    <col min="13827" max="13827" width="14.33203125" customWidth="1"/>
    <col min="13828" max="13828" width="13.5546875" customWidth="1"/>
    <col min="13829" max="13829" width="14.33203125" customWidth="1"/>
    <col min="13830" max="13830" width="16.109375" customWidth="1"/>
    <col min="13831" max="13831" width="14.6640625" customWidth="1"/>
    <col min="14081" max="14081" width="4.5546875" customWidth="1"/>
    <col min="14082" max="14082" width="37.33203125" customWidth="1"/>
    <col min="14083" max="14083" width="14.33203125" customWidth="1"/>
    <col min="14084" max="14084" width="13.5546875" customWidth="1"/>
    <col min="14085" max="14085" width="14.33203125" customWidth="1"/>
    <col min="14086" max="14086" width="16.109375" customWidth="1"/>
    <col min="14087" max="14087" width="14.6640625" customWidth="1"/>
    <col min="14337" max="14337" width="4.5546875" customWidth="1"/>
    <col min="14338" max="14338" width="37.33203125" customWidth="1"/>
    <col min="14339" max="14339" width="14.33203125" customWidth="1"/>
    <col min="14340" max="14340" width="13.5546875" customWidth="1"/>
    <col min="14341" max="14341" width="14.33203125" customWidth="1"/>
    <col min="14342" max="14342" width="16.109375" customWidth="1"/>
    <col min="14343" max="14343" width="14.6640625" customWidth="1"/>
    <col min="14593" max="14593" width="4.5546875" customWidth="1"/>
    <col min="14594" max="14594" width="37.33203125" customWidth="1"/>
    <col min="14595" max="14595" width="14.33203125" customWidth="1"/>
    <col min="14596" max="14596" width="13.5546875" customWidth="1"/>
    <col min="14597" max="14597" width="14.33203125" customWidth="1"/>
    <col min="14598" max="14598" width="16.109375" customWidth="1"/>
    <col min="14599" max="14599" width="14.6640625" customWidth="1"/>
    <col min="14849" max="14849" width="4.5546875" customWidth="1"/>
    <col min="14850" max="14850" width="37.33203125" customWidth="1"/>
    <col min="14851" max="14851" width="14.33203125" customWidth="1"/>
    <col min="14852" max="14852" width="13.5546875" customWidth="1"/>
    <col min="14853" max="14853" width="14.33203125" customWidth="1"/>
    <col min="14854" max="14854" width="16.109375" customWidth="1"/>
    <col min="14855" max="14855" width="14.6640625" customWidth="1"/>
    <col min="15105" max="15105" width="4.5546875" customWidth="1"/>
    <col min="15106" max="15106" width="37.33203125" customWidth="1"/>
    <col min="15107" max="15107" width="14.33203125" customWidth="1"/>
    <col min="15108" max="15108" width="13.5546875" customWidth="1"/>
    <col min="15109" max="15109" width="14.33203125" customWidth="1"/>
    <col min="15110" max="15110" width="16.109375" customWidth="1"/>
    <col min="15111" max="15111" width="14.6640625" customWidth="1"/>
    <col min="15361" max="15361" width="4.5546875" customWidth="1"/>
    <col min="15362" max="15362" width="37.33203125" customWidth="1"/>
    <col min="15363" max="15363" width="14.33203125" customWidth="1"/>
    <col min="15364" max="15364" width="13.5546875" customWidth="1"/>
    <col min="15365" max="15365" width="14.33203125" customWidth="1"/>
    <col min="15366" max="15366" width="16.109375" customWidth="1"/>
    <col min="15367" max="15367" width="14.6640625" customWidth="1"/>
    <col min="15617" max="15617" width="4.5546875" customWidth="1"/>
    <col min="15618" max="15618" width="37.33203125" customWidth="1"/>
    <col min="15619" max="15619" width="14.33203125" customWidth="1"/>
    <col min="15620" max="15620" width="13.5546875" customWidth="1"/>
    <col min="15621" max="15621" width="14.33203125" customWidth="1"/>
    <col min="15622" max="15622" width="16.109375" customWidth="1"/>
    <col min="15623" max="15623" width="14.6640625" customWidth="1"/>
    <col min="15873" max="15873" width="4.5546875" customWidth="1"/>
    <col min="15874" max="15874" width="37.33203125" customWidth="1"/>
    <col min="15875" max="15875" width="14.33203125" customWidth="1"/>
    <col min="15876" max="15876" width="13.5546875" customWidth="1"/>
    <col min="15877" max="15877" width="14.33203125" customWidth="1"/>
    <col min="15878" max="15878" width="16.109375" customWidth="1"/>
    <col min="15879" max="15879" width="14.6640625" customWidth="1"/>
    <col min="16129" max="16129" width="4.5546875" customWidth="1"/>
    <col min="16130" max="16130" width="37.33203125" customWidth="1"/>
    <col min="16131" max="16131" width="14.33203125" customWidth="1"/>
    <col min="16132" max="16132" width="13.5546875" customWidth="1"/>
    <col min="16133" max="16133" width="14.33203125" customWidth="1"/>
    <col min="16134" max="16134" width="16.109375" customWidth="1"/>
    <col min="16135" max="16135" width="14.6640625" customWidth="1"/>
  </cols>
  <sheetData>
    <row r="1" spans="1:7" ht="13.8">
      <c r="A1" s="51"/>
      <c r="B1" s="52"/>
      <c r="C1" s="362" t="s">
        <v>1283</v>
      </c>
      <c r="D1" s="362"/>
      <c r="E1" s="362"/>
      <c r="F1" s="33"/>
      <c r="G1" s="32"/>
    </row>
    <row r="2" spans="1:7" ht="13.8">
      <c r="A2" s="52"/>
      <c r="B2" s="52"/>
      <c r="C2" s="362" t="s">
        <v>1</v>
      </c>
      <c r="D2" s="362"/>
      <c r="E2" s="362"/>
      <c r="F2" s="33"/>
      <c r="G2" s="32"/>
    </row>
    <row r="3" spans="1:7" ht="13.8">
      <c r="A3" s="52"/>
      <c r="B3" s="52"/>
      <c r="C3" s="362" t="s">
        <v>2</v>
      </c>
      <c r="D3" s="362"/>
      <c r="E3" s="362"/>
      <c r="F3" s="33"/>
      <c r="G3" s="32"/>
    </row>
    <row r="4" spans="1:7" ht="13.8">
      <c r="A4" s="52"/>
      <c r="B4" s="52"/>
      <c r="C4" s="362" t="s">
        <v>1280</v>
      </c>
      <c r="D4" s="362"/>
      <c r="E4" s="362"/>
      <c r="F4" s="33"/>
      <c r="G4" s="32"/>
    </row>
    <row r="5" spans="1:7" ht="13.8">
      <c r="A5" s="52"/>
      <c r="B5" s="52"/>
      <c r="C5" s="52"/>
      <c r="F5" s="33"/>
      <c r="G5" s="34"/>
    </row>
    <row r="6" spans="1:7" ht="13.8">
      <c r="A6" s="52"/>
      <c r="B6" s="52"/>
      <c r="C6" s="53"/>
      <c r="E6" s="53" t="s">
        <v>1135</v>
      </c>
      <c r="F6" s="33"/>
      <c r="G6" s="32"/>
    </row>
    <row r="7" spans="1:7" ht="13.8">
      <c r="A7" s="54"/>
      <c r="B7" s="52"/>
      <c r="C7" s="53"/>
      <c r="F7" s="33"/>
      <c r="G7" s="33"/>
    </row>
    <row r="8" spans="1:7" ht="87.75" customHeight="1">
      <c r="A8" s="396" t="s">
        <v>1240</v>
      </c>
      <c r="B8" s="396"/>
      <c r="C8" s="396"/>
      <c r="D8" s="396"/>
      <c r="E8" s="396"/>
      <c r="F8" s="33"/>
      <c r="G8" s="33"/>
    </row>
    <row r="9" spans="1:7" ht="13.8">
      <c r="A9" s="55"/>
      <c r="B9" s="55"/>
      <c r="C9" s="56"/>
      <c r="D9" s="57"/>
      <c r="E9" s="57"/>
      <c r="F9" s="40"/>
      <c r="G9" s="40"/>
    </row>
    <row r="10" spans="1:7" ht="15.6">
      <c r="A10" s="397" t="s">
        <v>1103</v>
      </c>
      <c r="B10" s="397" t="s">
        <v>1104</v>
      </c>
      <c r="C10" s="400" t="s">
        <v>1113</v>
      </c>
      <c r="D10" s="401"/>
      <c r="E10" s="402"/>
      <c r="F10" s="84"/>
      <c r="G10" s="84"/>
    </row>
    <row r="11" spans="1:7" ht="15.6">
      <c r="A11" s="398"/>
      <c r="B11" s="398"/>
      <c r="C11" s="394">
        <v>2023</v>
      </c>
      <c r="D11" s="394">
        <v>2024</v>
      </c>
      <c r="E11" s="394">
        <v>2025</v>
      </c>
      <c r="F11" s="84"/>
      <c r="G11" s="84"/>
    </row>
    <row r="12" spans="1:7" ht="15.6">
      <c r="A12" s="399"/>
      <c r="B12" s="399"/>
      <c r="C12" s="403"/>
      <c r="D12" s="395"/>
      <c r="E12" s="395"/>
      <c r="F12" s="84"/>
      <c r="G12" s="84"/>
    </row>
    <row r="13" spans="1:7" ht="30.75" customHeight="1">
      <c r="A13" s="58">
        <v>1</v>
      </c>
      <c r="B13" s="85" t="s">
        <v>1115</v>
      </c>
      <c r="C13" s="81">
        <v>216312.77</v>
      </c>
      <c r="D13" s="81">
        <v>216312.77</v>
      </c>
      <c r="E13" s="81">
        <v>216312.77</v>
      </c>
      <c r="F13" s="84"/>
      <c r="G13" s="84"/>
    </row>
    <row r="14" spans="1:7" ht="41.4">
      <c r="A14" s="58">
        <v>2</v>
      </c>
      <c r="B14" s="85" t="s">
        <v>1125</v>
      </c>
      <c r="C14" s="81">
        <v>2622718.9</v>
      </c>
      <c r="D14" s="81">
        <v>2622718.9</v>
      </c>
      <c r="E14" s="81">
        <v>2622718.9</v>
      </c>
      <c r="F14" s="84"/>
      <c r="G14" s="84"/>
    </row>
    <row r="15" spans="1:7" ht="27" customHeight="1">
      <c r="A15" s="58">
        <v>3</v>
      </c>
      <c r="B15" s="85" t="s">
        <v>1126</v>
      </c>
      <c r="C15" s="81">
        <v>1454892.44</v>
      </c>
      <c r="D15" s="81">
        <v>1454892.44</v>
      </c>
      <c r="E15" s="81">
        <v>1454892.44</v>
      </c>
      <c r="F15" s="84"/>
      <c r="G15" s="84"/>
    </row>
    <row r="16" spans="1:7" ht="13.8">
      <c r="A16" s="60"/>
      <c r="B16" s="61" t="s">
        <v>1111</v>
      </c>
      <c r="C16" s="62">
        <f>SUM(C13:C15)</f>
        <v>4293924.1099999994</v>
      </c>
      <c r="D16" s="88">
        <f>SUM(D13:D15)</f>
        <v>4293924.1099999994</v>
      </c>
      <c r="E16" s="88">
        <f>SUM(E13:E15)</f>
        <v>4293924.1099999994</v>
      </c>
      <c r="F16" s="33"/>
      <c r="G16" s="33"/>
    </row>
    <row r="17" spans="1:7">
      <c r="A17" s="57"/>
      <c r="B17" s="57"/>
      <c r="C17" s="57"/>
      <c r="D17" s="57"/>
      <c r="E17" s="57"/>
      <c r="F17" s="33"/>
      <c r="G17" s="33"/>
    </row>
    <row r="18" spans="1:7">
      <c r="A18" s="57"/>
      <c r="B18" s="57"/>
      <c r="C18" s="57"/>
      <c r="D18" s="57"/>
      <c r="E18" s="57"/>
    </row>
  </sheetData>
  <mergeCells count="7">
    <mergeCell ref="E11:E12"/>
    <mergeCell ref="A8:E8"/>
    <mergeCell ref="A10:A12"/>
    <mergeCell ref="B10:B12"/>
    <mergeCell ref="C10:E10"/>
    <mergeCell ref="C11:C12"/>
    <mergeCell ref="D11:D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sheetPr>
    <tabColor rgb="FF00B0F0"/>
    <pageSetUpPr fitToPage="1"/>
  </sheetPr>
  <dimension ref="A1:H16"/>
  <sheetViews>
    <sheetView view="pageBreakPreview" zoomScale="80" zoomScaleNormal="100" zoomScaleSheetLayoutView="80" workbookViewId="0">
      <selection activeCell="D5" sqref="D5"/>
    </sheetView>
  </sheetViews>
  <sheetFormatPr defaultRowHeight="13.2"/>
  <cols>
    <col min="1" max="1" width="6.6640625" customWidth="1"/>
    <col min="2" max="2" width="45.33203125" customWidth="1"/>
    <col min="3" max="3" width="18.6640625" customWidth="1"/>
    <col min="4" max="4" width="14.44140625" customWidth="1"/>
    <col min="5" max="5" width="17" customWidth="1"/>
    <col min="6" max="6" width="14.6640625" customWidth="1"/>
    <col min="7" max="7" width="13.33203125" customWidth="1"/>
    <col min="8" max="8" width="14" customWidth="1"/>
    <col min="257" max="257" width="6.6640625" customWidth="1"/>
    <col min="258" max="258" width="37" customWidth="1"/>
    <col min="259" max="261" width="14.44140625" customWidth="1"/>
    <col min="513" max="513" width="6.6640625" customWidth="1"/>
    <col min="514" max="514" width="37" customWidth="1"/>
    <col min="515" max="517" width="14.44140625" customWidth="1"/>
    <col min="769" max="769" width="6.6640625" customWidth="1"/>
    <col min="770" max="770" width="37" customWidth="1"/>
    <col min="771" max="773" width="14.44140625" customWidth="1"/>
    <col min="1025" max="1025" width="6.6640625" customWidth="1"/>
    <col min="1026" max="1026" width="37" customWidth="1"/>
    <col min="1027" max="1029" width="14.44140625" customWidth="1"/>
    <col min="1281" max="1281" width="6.6640625" customWidth="1"/>
    <col min="1282" max="1282" width="37" customWidth="1"/>
    <col min="1283" max="1285" width="14.44140625" customWidth="1"/>
    <col min="1537" max="1537" width="6.6640625" customWidth="1"/>
    <col min="1538" max="1538" width="37" customWidth="1"/>
    <col min="1539" max="1541" width="14.44140625" customWidth="1"/>
    <col min="1793" max="1793" width="6.6640625" customWidth="1"/>
    <col min="1794" max="1794" width="37" customWidth="1"/>
    <col min="1795" max="1797" width="14.44140625" customWidth="1"/>
    <col min="2049" max="2049" width="6.6640625" customWidth="1"/>
    <col min="2050" max="2050" width="37" customWidth="1"/>
    <col min="2051" max="2053" width="14.44140625" customWidth="1"/>
    <col min="2305" max="2305" width="6.6640625" customWidth="1"/>
    <col min="2306" max="2306" width="37" customWidth="1"/>
    <col min="2307" max="2309" width="14.44140625" customWidth="1"/>
    <col min="2561" max="2561" width="6.6640625" customWidth="1"/>
    <col min="2562" max="2562" width="37" customWidth="1"/>
    <col min="2563" max="2565" width="14.44140625" customWidth="1"/>
    <col min="2817" max="2817" width="6.6640625" customWidth="1"/>
    <col min="2818" max="2818" width="37" customWidth="1"/>
    <col min="2819" max="2821" width="14.44140625" customWidth="1"/>
    <col min="3073" max="3073" width="6.6640625" customWidth="1"/>
    <col min="3074" max="3074" width="37" customWidth="1"/>
    <col min="3075" max="3077" width="14.44140625" customWidth="1"/>
    <col min="3329" max="3329" width="6.6640625" customWidth="1"/>
    <col min="3330" max="3330" width="37" customWidth="1"/>
    <col min="3331" max="3333" width="14.44140625" customWidth="1"/>
    <col min="3585" max="3585" width="6.6640625" customWidth="1"/>
    <col min="3586" max="3586" width="37" customWidth="1"/>
    <col min="3587" max="3589" width="14.44140625" customWidth="1"/>
    <col min="3841" max="3841" width="6.6640625" customWidth="1"/>
    <col min="3842" max="3842" width="37" customWidth="1"/>
    <col min="3843" max="3845" width="14.44140625" customWidth="1"/>
    <col min="4097" max="4097" width="6.6640625" customWidth="1"/>
    <col min="4098" max="4098" width="37" customWidth="1"/>
    <col min="4099" max="4101" width="14.44140625" customWidth="1"/>
    <col min="4353" max="4353" width="6.6640625" customWidth="1"/>
    <col min="4354" max="4354" width="37" customWidth="1"/>
    <col min="4355" max="4357" width="14.44140625" customWidth="1"/>
    <col min="4609" max="4609" width="6.6640625" customWidth="1"/>
    <col min="4610" max="4610" width="37" customWidth="1"/>
    <col min="4611" max="4613" width="14.44140625" customWidth="1"/>
    <col min="4865" max="4865" width="6.6640625" customWidth="1"/>
    <col min="4866" max="4866" width="37" customWidth="1"/>
    <col min="4867" max="4869" width="14.44140625" customWidth="1"/>
    <col min="5121" max="5121" width="6.6640625" customWidth="1"/>
    <col min="5122" max="5122" width="37" customWidth="1"/>
    <col min="5123" max="5125" width="14.44140625" customWidth="1"/>
    <col min="5377" max="5377" width="6.6640625" customWidth="1"/>
    <col min="5378" max="5378" width="37" customWidth="1"/>
    <col min="5379" max="5381" width="14.44140625" customWidth="1"/>
    <col min="5633" max="5633" width="6.6640625" customWidth="1"/>
    <col min="5634" max="5634" width="37" customWidth="1"/>
    <col min="5635" max="5637" width="14.44140625" customWidth="1"/>
    <col min="5889" max="5889" width="6.6640625" customWidth="1"/>
    <col min="5890" max="5890" width="37" customWidth="1"/>
    <col min="5891" max="5893" width="14.44140625" customWidth="1"/>
    <col min="6145" max="6145" width="6.6640625" customWidth="1"/>
    <col min="6146" max="6146" width="37" customWidth="1"/>
    <col min="6147" max="6149" width="14.44140625" customWidth="1"/>
    <col min="6401" max="6401" width="6.6640625" customWidth="1"/>
    <col min="6402" max="6402" width="37" customWidth="1"/>
    <col min="6403" max="6405" width="14.44140625" customWidth="1"/>
    <col min="6657" max="6657" width="6.6640625" customWidth="1"/>
    <col min="6658" max="6658" width="37" customWidth="1"/>
    <col min="6659" max="6661" width="14.44140625" customWidth="1"/>
    <col min="6913" max="6913" width="6.6640625" customWidth="1"/>
    <col min="6914" max="6914" width="37" customWidth="1"/>
    <col min="6915" max="6917" width="14.44140625" customWidth="1"/>
    <col min="7169" max="7169" width="6.6640625" customWidth="1"/>
    <col min="7170" max="7170" width="37" customWidth="1"/>
    <col min="7171" max="7173" width="14.44140625" customWidth="1"/>
    <col min="7425" max="7425" width="6.6640625" customWidth="1"/>
    <col min="7426" max="7426" width="37" customWidth="1"/>
    <col min="7427" max="7429" width="14.44140625" customWidth="1"/>
    <col min="7681" max="7681" width="6.6640625" customWidth="1"/>
    <col min="7682" max="7682" width="37" customWidth="1"/>
    <col min="7683" max="7685" width="14.44140625" customWidth="1"/>
    <col min="7937" max="7937" width="6.6640625" customWidth="1"/>
    <col min="7938" max="7938" width="37" customWidth="1"/>
    <col min="7939" max="7941" width="14.44140625" customWidth="1"/>
    <col min="8193" max="8193" width="6.6640625" customWidth="1"/>
    <col min="8194" max="8194" width="37" customWidth="1"/>
    <col min="8195" max="8197" width="14.44140625" customWidth="1"/>
    <col min="8449" max="8449" width="6.6640625" customWidth="1"/>
    <col min="8450" max="8450" width="37" customWidth="1"/>
    <col min="8451" max="8453" width="14.44140625" customWidth="1"/>
    <col min="8705" max="8705" width="6.6640625" customWidth="1"/>
    <col min="8706" max="8706" width="37" customWidth="1"/>
    <col min="8707" max="8709" width="14.44140625" customWidth="1"/>
    <col min="8961" max="8961" width="6.6640625" customWidth="1"/>
    <col min="8962" max="8962" width="37" customWidth="1"/>
    <col min="8963" max="8965" width="14.44140625" customWidth="1"/>
    <col min="9217" max="9217" width="6.6640625" customWidth="1"/>
    <col min="9218" max="9218" width="37" customWidth="1"/>
    <col min="9219" max="9221" width="14.44140625" customWidth="1"/>
    <col min="9473" max="9473" width="6.6640625" customWidth="1"/>
    <col min="9474" max="9474" width="37" customWidth="1"/>
    <col min="9475" max="9477" width="14.44140625" customWidth="1"/>
    <col min="9729" max="9729" width="6.6640625" customWidth="1"/>
    <col min="9730" max="9730" width="37" customWidth="1"/>
    <col min="9731" max="9733" width="14.44140625" customWidth="1"/>
    <col min="9985" max="9985" width="6.6640625" customWidth="1"/>
    <col min="9986" max="9986" width="37" customWidth="1"/>
    <col min="9987" max="9989" width="14.44140625" customWidth="1"/>
    <col min="10241" max="10241" width="6.6640625" customWidth="1"/>
    <col min="10242" max="10242" width="37" customWidth="1"/>
    <col min="10243" max="10245" width="14.44140625" customWidth="1"/>
    <col min="10497" max="10497" width="6.6640625" customWidth="1"/>
    <col min="10498" max="10498" width="37" customWidth="1"/>
    <col min="10499" max="10501" width="14.44140625" customWidth="1"/>
    <col min="10753" max="10753" width="6.6640625" customWidth="1"/>
    <col min="10754" max="10754" width="37" customWidth="1"/>
    <col min="10755" max="10757" width="14.44140625" customWidth="1"/>
    <col min="11009" max="11009" width="6.6640625" customWidth="1"/>
    <col min="11010" max="11010" width="37" customWidth="1"/>
    <col min="11011" max="11013" width="14.44140625" customWidth="1"/>
    <col min="11265" max="11265" width="6.6640625" customWidth="1"/>
    <col min="11266" max="11266" width="37" customWidth="1"/>
    <col min="11267" max="11269" width="14.44140625" customWidth="1"/>
    <col min="11521" max="11521" width="6.6640625" customWidth="1"/>
    <col min="11522" max="11522" width="37" customWidth="1"/>
    <col min="11523" max="11525" width="14.44140625" customWidth="1"/>
    <col min="11777" max="11777" width="6.6640625" customWidth="1"/>
    <col min="11778" max="11778" width="37" customWidth="1"/>
    <col min="11779" max="11781" width="14.44140625" customWidth="1"/>
    <col min="12033" max="12033" width="6.6640625" customWidth="1"/>
    <col min="12034" max="12034" width="37" customWidth="1"/>
    <col min="12035" max="12037" width="14.44140625" customWidth="1"/>
    <col min="12289" max="12289" width="6.6640625" customWidth="1"/>
    <col min="12290" max="12290" width="37" customWidth="1"/>
    <col min="12291" max="12293" width="14.44140625" customWidth="1"/>
    <col min="12545" max="12545" width="6.6640625" customWidth="1"/>
    <col min="12546" max="12546" width="37" customWidth="1"/>
    <col min="12547" max="12549" width="14.44140625" customWidth="1"/>
    <col min="12801" max="12801" width="6.6640625" customWidth="1"/>
    <col min="12802" max="12802" width="37" customWidth="1"/>
    <col min="12803" max="12805" width="14.44140625" customWidth="1"/>
    <col min="13057" max="13057" width="6.6640625" customWidth="1"/>
    <col min="13058" max="13058" width="37" customWidth="1"/>
    <col min="13059" max="13061" width="14.44140625" customWidth="1"/>
    <col min="13313" max="13313" width="6.6640625" customWidth="1"/>
    <col min="13314" max="13314" width="37" customWidth="1"/>
    <col min="13315" max="13317" width="14.44140625" customWidth="1"/>
    <col min="13569" max="13569" width="6.6640625" customWidth="1"/>
    <col min="13570" max="13570" width="37" customWidth="1"/>
    <col min="13571" max="13573" width="14.44140625" customWidth="1"/>
    <col min="13825" max="13825" width="6.6640625" customWidth="1"/>
    <col min="13826" max="13826" width="37" customWidth="1"/>
    <col min="13827" max="13829" width="14.44140625" customWidth="1"/>
    <col min="14081" max="14081" width="6.6640625" customWidth="1"/>
    <col min="14082" max="14082" width="37" customWidth="1"/>
    <col min="14083" max="14085" width="14.44140625" customWidth="1"/>
    <col min="14337" max="14337" width="6.6640625" customWidth="1"/>
    <col min="14338" max="14338" width="37" customWidth="1"/>
    <col min="14339" max="14341" width="14.44140625" customWidth="1"/>
    <col min="14593" max="14593" width="6.6640625" customWidth="1"/>
    <col min="14594" max="14594" width="37" customWidth="1"/>
    <col min="14595" max="14597" width="14.44140625" customWidth="1"/>
    <col min="14849" max="14849" width="6.6640625" customWidth="1"/>
    <col min="14850" max="14850" width="37" customWidth="1"/>
    <col min="14851" max="14853" width="14.44140625" customWidth="1"/>
    <col min="15105" max="15105" width="6.6640625" customWidth="1"/>
    <col min="15106" max="15106" width="37" customWidth="1"/>
    <col min="15107" max="15109" width="14.44140625" customWidth="1"/>
    <col min="15361" max="15361" width="6.6640625" customWidth="1"/>
    <col min="15362" max="15362" width="37" customWidth="1"/>
    <col min="15363" max="15365" width="14.44140625" customWidth="1"/>
    <col min="15617" max="15617" width="6.6640625" customWidth="1"/>
    <col min="15618" max="15618" width="37" customWidth="1"/>
    <col min="15619" max="15621" width="14.44140625" customWidth="1"/>
    <col min="15873" max="15873" width="6.6640625" customWidth="1"/>
    <col min="15874" max="15874" width="37" customWidth="1"/>
    <col min="15875" max="15877" width="14.44140625" customWidth="1"/>
    <col min="16129" max="16129" width="6.6640625" customWidth="1"/>
    <col min="16130" max="16130" width="37" customWidth="1"/>
    <col min="16131" max="16133" width="14.44140625" customWidth="1"/>
  </cols>
  <sheetData>
    <row r="1" spans="1:8" ht="13.8">
      <c r="A1" s="30"/>
      <c r="B1" s="31"/>
      <c r="C1" s="35"/>
      <c r="D1" s="392" t="s">
        <v>1283</v>
      </c>
      <c r="E1" s="392"/>
    </row>
    <row r="2" spans="1:8" ht="13.8">
      <c r="A2" s="31"/>
      <c r="B2" s="31"/>
      <c r="C2" s="35"/>
      <c r="D2" s="392" t="s">
        <v>1</v>
      </c>
      <c r="E2" s="392"/>
    </row>
    <row r="3" spans="1:8" ht="13.8">
      <c r="A3" s="31"/>
      <c r="B3" s="31"/>
      <c r="C3" s="35"/>
      <c r="D3" s="392" t="s">
        <v>2</v>
      </c>
      <c r="E3" s="392"/>
    </row>
    <row r="4" spans="1:8" ht="13.8">
      <c r="A4" s="31"/>
      <c r="B4" s="31"/>
      <c r="C4" s="35"/>
      <c r="D4" s="392" t="s">
        <v>1280</v>
      </c>
      <c r="E4" s="392"/>
    </row>
    <row r="5" spans="1:8" ht="13.8">
      <c r="A5" s="31"/>
      <c r="B5" s="31"/>
      <c r="D5" s="31"/>
    </row>
    <row r="6" spans="1:8" ht="13.8">
      <c r="A6" s="31"/>
      <c r="B6" s="31"/>
      <c r="C6" s="35"/>
      <c r="D6" s="31"/>
      <c r="E6" s="35" t="s">
        <v>1136</v>
      </c>
    </row>
    <row r="7" spans="1:8" ht="13.8">
      <c r="A7" s="64"/>
      <c r="B7" s="65"/>
      <c r="C7" s="66"/>
    </row>
    <row r="8" spans="1:8" ht="75" customHeight="1">
      <c r="A8" s="406" t="s">
        <v>1250</v>
      </c>
      <c r="B8" s="406"/>
      <c r="C8" s="406"/>
      <c r="D8" s="406"/>
      <c r="E8" s="406"/>
    </row>
    <row r="10" spans="1:8" ht="13.8">
      <c r="A10" s="397" t="s">
        <v>1103</v>
      </c>
      <c r="B10" s="407" t="s">
        <v>1104</v>
      </c>
      <c r="C10" s="410" t="s">
        <v>1113</v>
      </c>
      <c r="D10" s="410"/>
      <c r="E10" s="410"/>
      <c r="F10" s="68"/>
      <c r="G10" s="68"/>
      <c r="H10" s="68"/>
    </row>
    <row r="11" spans="1:8" ht="13.8">
      <c r="A11" s="398"/>
      <c r="B11" s="408"/>
      <c r="C11" s="394">
        <v>2023</v>
      </c>
      <c r="D11" s="405">
        <v>2024</v>
      </c>
      <c r="E11" s="405">
        <v>2025</v>
      </c>
      <c r="F11" s="89"/>
      <c r="G11" s="89"/>
      <c r="H11" s="68"/>
    </row>
    <row r="12" spans="1:8" ht="13.8">
      <c r="A12" s="399"/>
      <c r="B12" s="409"/>
      <c r="C12" s="403"/>
      <c r="D12" s="405"/>
      <c r="E12" s="405"/>
      <c r="F12" s="89"/>
      <c r="G12" s="89"/>
      <c r="H12" s="68"/>
    </row>
    <row r="13" spans="1:8" ht="46.5" customHeight="1">
      <c r="A13" s="58">
        <v>1</v>
      </c>
      <c r="B13" s="90" t="s">
        <v>1124</v>
      </c>
      <c r="C13" s="365">
        <f>1128093.05+10534367.21</f>
        <v>11662460.260000002</v>
      </c>
      <c r="D13" s="365">
        <v>0</v>
      </c>
      <c r="E13" s="365">
        <v>0</v>
      </c>
      <c r="F13" s="89"/>
      <c r="G13" s="91"/>
      <c r="H13" s="89"/>
    </row>
    <row r="14" spans="1:8" ht="44.25" customHeight="1">
      <c r="A14" s="58">
        <v>2</v>
      </c>
      <c r="B14" s="90" t="s">
        <v>1130</v>
      </c>
      <c r="C14" s="365">
        <f>2158994.55+14392713.79</f>
        <v>16551708.34</v>
      </c>
      <c r="D14" s="365">
        <v>0</v>
      </c>
      <c r="E14" s="365">
        <v>0</v>
      </c>
      <c r="F14" s="89"/>
      <c r="G14" s="91"/>
      <c r="H14" s="89"/>
    </row>
    <row r="15" spans="1:8" ht="13.8" hidden="1">
      <c r="A15" s="58"/>
      <c r="B15" s="90" t="s">
        <v>1133</v>
      </c>
      <c r="C15" s="365">
        <v>0</v>
      </c>
      <c r="D15" s="365">
        <v>0</v>
      </c>
      <c r="E15" s="365">
        <v>0</v>
      </c>
      <c r="F15" s="89"/>
      <c r="G15" s="91"/>
      <c r="H15" s="89"/>
    </row>
    <row r="16" spans="1:8" ht="24" customHeight="1">
      <c r="A16" s="60"/>
      <c r="B16" s="92" t="s">
        <v>1111</v>
      </c>
      <c r="C16" s="364">
        <f>SUM(C13:C14)+C15</f>
        <v>28214168.600000001</v>
      </c>
      <c r="D16" s="364">
        <f>D15</f>
        <v>0</v>
      </c>
      <c r="E16" s="364">
        <f>E15</f>
        <v>0</v>
      </c>
      <c r="F16" s="89"/>
      <c r="G16" s="89"/>
      <c r="H16" s="89"/>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2.xml><?xml version="1.0" encoding="utf-8"?>
<worksheet xmlns="http://schemas.openxmlformats.org/spreadsheetml/2006/main" xmlns:r="http://schemas.openxmlformats.org/officeDocument/2006/relationships">
  <sheetPr>
    <tabColor rgb="FF00B0F0"/>
  </sheetPr>
  <dimension ref="A1:E18"/>
  <sheetViews>
    <sheetView view="pageBreakPreview" zoomScaleNormal="100" zoomScaleSheetLayoutView="100" workbookViewId="0">
      <selection activeCell="D5" sqref="D5"/>
    </sheetView>
  </sheetViews>
  <sheetFormatPr defaultRowHeight="13.2"/>
  <cols>
    <col min="1" max="1" width="7.5546875" customWidth="1"/>
    <col min="2" max="2" width="35.109375" customWidth="1"/>
    <col min="3" max="3" width="14.5546875" customWidth="1"/>
    <col min="4" max="4" width="14.88671875" customWidth="1"/>
    <col min="5" max="5" width="14.109375" customWidth="1"/>
    <col min="257" max="257" width="7.5546875" customWidth="1"/>
    <col min="258" max="258" width="35.109375" customWidth="1"/>
    <col min="259" max="259" width="14.5546875" customWidth="1"/>
    <col min="260" max="260" width="14.88671875" customWidth="1"/>
    <col min="261" max="261" width="14.109375" customWidth="1"/>
    <col min="513" max="513" width="7.5546875" customWidth="1"/>
    <col min="514" max="514" width="35.109375" customWidth="1"/>
    <col min="515" max="515" width="14.5546875" customWidth="1"/>
    <col min="516" max="516" width="14.88671875" customWidth="1"/>
    <col min="517" max="517" width="14.109375" customWidth="1"/>
    <col min="769" max="769" width="7.5546875" customWidth="1"/>
    <col min="770" max="770" width="35.109375" customWidth="1"/>
    <col min="771" max="771" width="14.5546875" customWidth="1"/>
    <col min="772" max="772" width="14.88671875" customWidth="1"/>
    <col min="773" max="773" width="14.109375" customWidth="1"/>
    <col min="1025" max="1025" width="7.5546875" customWidth="1"/>
    <col min="1026" max="1026" width="35.109375" customWidth="1"/>
    <col min="1027" max="1027" width="14.5546875" customWidth="1"/>
    <col min="1028" max="1028" width="14.88671875" customWidth="1"/>
    <col min="1029" max="1029" width="14.109375" customWidth="1"/>
    <col min="1281" max="1281" width="7.5546875" customWidth="1"/>
    <col min="1282" max="1282" width="35.109375" customWidth="1"/>
    <col min="1283" max="1283" width="14.5546875" customWidth="1"/>
    <col min="1284" max="1284" width="14.88671875" customWidth="1"/>
    <col min="1285" max="1285" width="14.109375" customWidth="1"/>
    <col min="1537" max="1537" width="7.5546875" customWidth="1"/>
    <col min="1538" max="1538" width="35.109375" customWidth="1"/>
    <col min="1539" max="1539" width="14.5546875" customWidth="1"/>
    <col min="1540" max="1540" width="14.88671875" customWidth="1"/>
    <col min="1541" max="1541" width="14.109375" customWidth="1"/>
    <col min="1793" max="1793" width="7.5546875" customWidth="1"/>
    <col min="1794" max="1794" width="35.109375" customWidth="1"/>
    <col min="1795" max="1795" width="14.5546875" customWidth="1"/>
    <col min="1796" max="1796" width="14.88671875" customWidth="1"/>
    <col min="1797" max="1797" width="14.109375" customWidth="1"/>
    <col min="2049" max="2049" width="7.5546875" customWidth="1"/>
    <col min="2050" max="2050" width="35.109375" customWidth="1"/>
    <col min="2051" max="2051" width="14.5546875" customWidth="1"/>
    <col min="2052" max="2052" width="14.88671875" customWidth="1"/>
    <col min="2053" max="2053" width="14.109375" customWidth="1"/>
    <col min="2305" max="2305" width="7.5546875" customWidth="1"/>
    <col min="2306" max="2306" width="35.109375" customWidth="1"/>
    <col min="2307" max="2307" width="14.5546875" customWidth="1"/>
    <col min="2308" max="2308" width="14.88671875" customWidth="1"/>
    <col min="2309" max="2309" width="14.109375" customWidth="1"/>
    <col min="2561" max="2561" width="7.5546875" customWidth="1"/>
    <col min="2562" max="2562" width="35.109375" customWidth="1"/>
    <col min="2563" max="2563" width="14.5546875" customWidth="1"/>
    <col min="2564" max="2564" width="14.88671875" customWidth="1"/>
    <col min="2565" max="2565" width="14.109375" customWidth="1"/>
    <col min="2817" max="2817" width="7.5546875" customWidth="1"/>
    <col min="2818" max="2818" width="35.109375" customWidth="1"/>
    <col min="2819" max="2819" width="14.5546875" customWidth="1"/>
    <col min="2820" max="2820" width="14.88671875" customWidth="1"/>
    <col min="2821" max="2821" width="14.109375" customWidth="1"/>
    <col min="3073" max="3073" width="7.5546875" customWidth="1"/>
    <col min="3074" max="3074" width="35.109375" customWidth="1"/>
    <col min="3075" max="3075" width="14.5546875" customWidth="1"/>
    <col min="3076" max="3076" width="14.88671875" customWidth="1"/>
    <col min="3077" max="3077" width="14.109375" customWidth="1"/>
    <col min="3329" max="3329" width="7.5546875" customWidth="1"/>
    <col min="3330" max="3330" width="35.109375" customWidth="1"/>
    <col min="3331" max="3331" width="14.5546875" customWidth="1"/>
    <col min="3332" max="3332" width="14.88671875" customWidth="1"/>
    <col min="3333" max="3333" width="14.109375" customWidth="1"/>
    <col min="3585" max="3585" width="7.5546875" customWidth="1"/>
    <col min="3586" max="3586" width="35.109375" customWidth="1"/>
    <col min="3587" max="3587" width="14.5546875" customWidth="1"/>
    <col min="3588" max="3588" width="14.88671875" customWidth="1"/>
    <col min="3589" max="3589" width="14.109375" customWidth="1"/>
    <col min="3841" max="3841" width="7.5546875" customWidth="1"/>
    <col min="3842" max="3842" width="35.109375" customWidth="1"/>
    <col min="3843" max="3843" width="14.5546875" customWidth="1"/>
    <col min="3844" max="3844" width="14.88671875" customWidth="1"/>
    <col min="3845" max="3845" width="14.109375" customWidth="1"/>
    <col min="4097" max="4097" width="7.5546875" customWidth="1"/>
    <col min="4098" max="4098" width="35.109375" customWidth="1"/>
    <col min="4099" max="4099" width="14.5546875" customWidth="1"/>
    <col min="4100" max="4100" width="14.88671875" customWidth="1"/>
    <col min="4101" max="4101" width="14.109375" customWidth="1"/>
    <col min="4353" max="4353" width="7.5546875" customWidth="1"/>
    <col min="4354" max="4354" width="35.109375" customWidth="1"/>
    <col min="4355" max="4355" width="14.5546875" customWidth="1"/>
    <col min="4356" max="4356" width="14.88671875" customWidth="1"/>
    <col min="4357" max="4357" width="14.109375" customWidth="1"/>
    <col min="4609" max="4609" width="7.5546875" customWidth="1"/>
    <col min="4610" max="4610" width="35.109375" customWidth="1"/>
    <col min="4611" max="4611" width="14.5546875" customWidth="1"/>
    <col min="4612" max="4612" width="14.88671875" customWidth="1"/>
    <col min="4613" max="4613" width="14.109375" customWidth="1"/>
    <col min="4865" max="4865" width="7.5546875" customWidth="1"/>
    <col min="4866" max="4866" width="35.109375" customWidth="1"/>
    <col min="4867" max="4867" width="14.5546875" customWidth="1"/>
    <col min="4868" max="4868" width="14.88671875" customWidth="1"/>
    <col min="4869" max="4869" width="14.109375" customWidth="1"/>
    <col min="5121" max="5121" width="7.5546875" customWidth="1"/>
    <col min="5122" max="5122" width="35.109375" customWidth="1"/>
    <col min="5123" max="5123" width="14.5546875" customWidth="1"/>
    <col min="5124" max="5124" width="14.88671875" customWidth="1"/>
    <col min="5125" max="5125" width="14.109375" customWidth="1"/>
    <col min="5377" max="5377" width="7.5546875" customWidth="1"/>
    <col min="5378" max="5378" width="35.109375" customWidth="1"/>
    <col min="5379" max="5379" width="14.5546875" customWidth="1"/>
    <col min="5380" max="5380" width="14.88671875" customWidth="1"/>
    <col min="5381" max="5381" width="14.109375" customWidth="1"/>
    <col min="5633" max="5633" width="7.5546875" customWidth="1"/>
    <col min="5634" max="5634" width="35.109375" customWidth="1"/>
    <col min="5635" max="5635" width="14.5546875" customWidth="1"/>
    <col min="5636" max="5636" width="14.88671875" customWidth="1"/>
    <col min="5637" max="5637" width="14.109375" customWidth="1"/>
    <col min="5889" max="5889" width="7.5546875" customWidth="1"/>
    <col min="5890" max="5890" width="35.109375" customWidth="1"/>
    <col min="5891" max="5891" width="14.5546875" customWidth="1"/>
    <col min="5892" max="5892" width="14.88671875" customWidth="1"/>
    <col min="5893" max="5893" width="14.109375" customWidth="1"/>
    <col min="6145" max="6145" width="7.5546875" customWidth="1"/>
    <col min="6146" max="6146" width="35.109375" customWidth="1"/>
    <col min="6147" max="6147" width="14.5546875" customWidth="1"/>
    <col min="6148" max="6148" width="14.88671875" customWidth="1"/>
    <col min="6149" max="6149" width="14.109375" customWidth="1"/>
    <col min="6401" max="6401" width="7.5546875" customWidth="1"/>
    <col min="6402" max="6402" width="35.109375" customWidth="1"/>
    <col min="6403" max="6403" width="14.5546875" customWidth="1"/>
    <col min="6404" max="6404" width="14.88671875" customWidth="1"/>
    <col min="6405" max="6405" width="14.109375" customWidth="1"/>
    <col min="6657" max="6657" width="7.5546875" customWidth="1"/>
    <col min="6658" max="6658" width="35.109375" customWidth="1"/>
    <col min="6659" max="6659" width="14.5546875" customWidth="1"/>
    <col min="6660" max="6660" width="14.88671875" customWidth="1"/>
    <col min="6661" max="6661" width="14.109375" customWidth="1"/>
    <col min="6913" max="6913" width="7.5546875" customWidth="1"/>
    <col min="6914" max="6914" width="35.109375" customWidth="1"/>
    <col min="6915" max="6915" width="14.5546875" customWidth="1"/>
    <col min="6916" max="6916" width="14.88671875" customWidth="1"/>
    <col min="6917" max="6917" width="14.109375" customWidth="1"/>
    <col min="7169" max="7169" width="7.5546875" customWidth="1"/>
    <col min="7170" max="7170" width="35.109375" customWidth="1"/>
    <col min="7171" max="7171" width="14.5546875" customWidth="1"/>
    <col min="7172" max="7172" width="14.88671875" customWidth="1"/>
    <col min="7173" max="7173" width="14.109375" customWidth="1"/>
    <col min="7425" max="7425" width="7.5546875" customWidth="1"/>
    <col min="7426" max="7426" width="35.109375" customWidth="1"/>
    <col min="7427" max="7427" width="14.5546875" customWidth="1"/>
    <col min="7428" max="7428" width="14.88671875" customWidth="1"/>
    <col min="7429" max="7429" width="14.109375" customWidth="1"/>
    <col min="7681" max="7681" width="7.5546875" customWidth="1"/>
    <col min="7682" max="7682" width="35.109375" customWidth="1"/>
    <col min="7683" max="7683" width="14.5546875" customWidth="1"/>
    <col min="7684" max="7684" width="14.88671875" customWidth="1"/>
    <col min="7685" max="7685" width="14.109375" customWidth="1"/>
    <col min="7937" max="7937" width="7.5546875" customWidth="1"/>
    <col min="7938" max="7938" width="35.109375" customWidth="1"/>
    <col min="7939" max="7939" width="14.5546875" customWidth="1"/>
    <col min="7940" max="7940" width="14.88671875" customWidth="1"/>
    <col min="7941" max="7941" width="14.109375" customWidth="1"/>
    <col min="8193" max="8193" width="7.5546875" customWidth="1"/>
    <col min="8194" max="8194" width="35.109375" customWidth="1"/>
    <col min="8195" max="8195" width="14.5546875" customWidth="1"/>
    <col min="8196" max="8196" width="14.88671875" customWidth="1"/>
    <col min="8197" max="8197" width="14.109375" customWidth="1"/>
    <col min="8449" max="8449" width="7.5546875" customWidth="1"/>
    <col min="8450" max="8450" width="35.109375" customWidth="1"/>
    <col min="8451" max="8451" width="14.5546875" customWidth="1"/>
    <col min="8452" max="8452" width="14.88671875" customWidth="1"/>
    <col min="8453" max="8453" width="14.109375" customWidth="1"/>
    <col min="8705" max="8705" width="7.5546875" customWidth="1"/>
    <col min="8706" max="8706" width="35.109375" customWidth="1"/>
    <col min="8707" max="8707" width="14.5546875" customWidth="1"/>
    <col min="8708" max="8708" width="14.88671875" customWidth="1"/>
    <col min="8709" max="8709" width="14.109375" customWidth="1"/>
    <col min="8961" max="8961" width="7.5546875" customWidth="1"/>
    <col min="8962" max="8962" width="35.109375" customWidth="1"/>
    <col min="8963" max="8963" width="14.5546875" customWidth="1"/>
    <col min="8964" max="8964" width="14.88671875" customWidth="1"/>
    <col min="8965" max="8965" width="14.109375" customWidth="1"/>
    <col min="9217" max="9217" width="7.5546875" customWidth="1"/>
    <col min="9218" max="9218" width="35.109375" customWidth="1"/>
    <col min="9219" max="9219" width="14.5546875" customWidth="1"/>
    <col min="9220" max="9220" width="14.88671875" customWidth="1"/>
    <col min="9221" max="9221" width="14.109375" customWidth="1"/>
    <col min="9473" max="9473" width="7.5546875" customWidth="1"/>
    <col min="9474" max="9474" width="35.109375" customWidth="1"/>
    <col min="9475" max="9475" width="14.5546875" customWidth="1"/>
    <col min="9476" max="9476" width="14.88671875" customWidth="1"/>
    <col min="9477" max="9477" width="14.109375" customWidth="1"/>
    <col min="9729" max="9729" width="7.5546875" customWidth="1"/>
    <col min="9730" max="9730" width="35.109375" customWidth="1"/>
    <col min="9731" max="9731" width="14.5546875" customWidth="1"/>
    <col min="9732" max="9732" width="14.88671875" customWidth="1"/>
    <col min="9733" max="9733" width="14.109375" customWidth="1"/>
    <col min="9985" max="9985" width="7.5546875" customWidth="1"/>
    <col min="9986" max="9986" width="35.109375" customWidth="1"/>
    <col min="9987" max="9987" width="14.5546875" customWidth="1"/>
    <col min="9988" max="9988" width="14.88671875" customWidth="1"/>
    <col min="9989" max="9989" width="14.109375" customWidth="1"/>
    <col min="10241" max="10241" width="7.5546875" customWidth="1"/>
    <col min="10242" max="10242" width="35.109375" customWidth="1"/>
    <col min="10243" max="10243" width="14.5546875" customWidth="1"/>
    <col min="10244" max="10244" width="14.88671875" customWidth="1"/>
    <col min="10245" max="10245" width="14.109375" customWidth="1"/>
    <col min="10497" max="10497" width="7.5546875" customWidth="1"/>
    <col min="10498" max="10498" width="35.109375" customWidth="1"/>
    <col min="10499" max="10499" width="14.5546875" customWidth="1"/>
    <col min="10500" max="10500" width="14.88671875" customWidth="1"/>
    <col min="10501" max="10501" width="14.109375" customWidth="1"/>
    <col min="10753" max="10753" width="7.5546875" customWidth="1"/>
    <col min="10754" max="10754" width="35.109375" customWidth="1"/>
    <col min="10755" max="10755" width="14.5546875" customWidth="1"/>
    <col min="10756" max="10756" width="14.88671875" customWidth="1"/>
    <col min="10757" max="10757" width="14.109375" customWidth="1"/>
    <col min="11009" max="11009" width="7.5546875" customWidth="1"/>
    <col min="11010" max="11010" width="35.109375" customWidth="1"/>
    <col min="11011" max="11011" width="14.5546875" customWidth="1"/>
    <col min="11012" max="11012" width="14.88671875" customWidth="1"/>
    <col min="11013" max="11013" width="14.109375" customWidth="1"/>
    <col min="11265" max="11265" width="7.5546875" customWidth="1"/>
    <col min="11266" max="11266" width="35.109375" customWidth="1"/>
    <col min="11267" max="11267" width="14.5546875" customWidth="1"/>
    <col min="11268" max="11268" width="14.88671875" customWidth="1"/>
    <col min="11269" max="11269" width="14.109375" customWidth="1"/>
    <col min="11521" max="11521" width="7.5546875" customWidth="1"/>
    <col min="11522" max="11522" width="35.109375" customWidth="1"/>
    <col min="11523" max="11523" width="14.5546875" customWidth="1"/>
    <col min="11524" max="11524" width="14.88671875" customWidth="1"/>
    <col min="11525" max="11525" width="14.109375" customWidth="1"/>
    <col min="11777" max="11777" width="7.5546875" customWidth="1"/>
    <col min="11778" max="11778" width="35.109375" customWidth="1"/>
    <col min="11779" max="11779" width="14.5546875" customWidth="1"/>
    <col min="11780" max="11780" width="14.88671875" customWidth="1"/>
    <col min="11781" max="11781" width="14.109375" customWidth="1"/>
    <col min="12033" max="12033" width="7.5546875" customWidth="1"/>
    <col min="12034" max="12034" width="35.109375" customWidth="1"/>
    <col min="12035" max="12035" width="14.5546875" customWidth="1"/>
    <col min="12036" max="12036" width="14.88671875" customWidth="1"/>
    <col min="12037" max="12037" width="14.109375" customWidth="1"/>
    <col min="12289" max="12289" width="7.5546875" customWidth="1"/>
    <col min="12290" max="12290" width="35.109375" customWidth="1"/>
    <col min="12291" max="12291" width="14.5546875" customWidth="1"/>
    <col min="12292" max="12292" width="14.88671875" customWidth="1"/>
    <col min="12293" max="12293" width="14.109375" customWidth="1"/>
    <col min="12545" max="12545" width="7.5546875" customWidth="1"/>
    <col min="12546" max="12546" width="35.109375" customWidth="1"/>
    <col min="12547" max="12547" width="14.5546875" customWidth="1"/>
    <col min="12548" max="12548" width="14.88671875" customWidth="1"/>
    <col min="12549" max="12549" width="14.109375" customWidth="1"/>
    <col min="12801" max="12801" width="7.5546875" customWidth="1"/>
    <col min="12802" max="12802" width="35.109375" customWidth="1"/>
    <col min="12803" max="12803" width="14.5546875" customWidth="1"/>
    <col min="12804" max="12804" width="14.88671875" customWidth="1"/>
    <col min="12805" max="12805" width="14.109375" customWidth="1"/>
    <col min="13057" max="13057" width="7.5546875" customWidth="1"/>
    <col min="13058" max="13058" width="35.109375" customWidth="1"/>
    <col min="13059" max="13059" width="14.5546875" customWidth="1"/>
    <col min="13060" max="13060" width="14.88671875" customWidth="1"/>
    <col min="13061" max="13061" width="14.109375" customWidth="1"/>
    <col min="13313" max="13313" width="7.5546875" customWidth="1"/>
    <col min="13314" max="13314" width="35.109375" customWidth="1"/>
    <col min="13315" max="13315" width="14.5546875" customWidth="1"/>
    <col min="13316" max="13316" width="14.88671875" customWidth="1"/>
    <col min="13317" max="13317" width="14.109375" customWidth="1"/>
    <col min="13569" max="13569" width="7.5546875" customWidth="1"/>
    <col min="13570" max="13570" width="35.109375" customWidth="1"/>
    <col min="13571" max="13571" width="14.5546875" customWidth="1"/>
    <col min="13572" max="13572" width="14.88671875" customWidth="1"/>
    <col min="13573" max="13573" width="14.109375" customWidth="1"/>
    <col min="13825" max="13825" width="7.5546875" customWidth="1"/>
    <col min="13826" max="13826" width="35.109375" customWidth="1"/>
    <col min="13827" max="13827" width="14.5546875" customWidth="1"/>
    <col min="13828" max="13828" width="14.88671875" customWidth="1"/>
    <col min="13829" max="13829" width="14.109375" customWidth="1"/>
    <col min="14081" max="14081" width="7.5546875" customWidth="1"/>
    <col min="14082" max="14082" width="35.109375" customWidth="1"/>
    <col min="14083" max="14083" width="14.5546875" customWidth="1"/>
    <col min="14084" max="14084" width="14.88671875" customWidth="1"/>
    <col min="14085" max="14085" width="14.109375" customWidth="1"/>
    <col min="14337" max="14337" width="7.5546875" customWidth="1"/>
    <col min="14338" max="14338" width="35.109375" customWidth="1"/>
    <col min="14339" max="14339" width="14.5546875" customWidth="1"/>
    <col min="14340" max="14340" width="14.88671875" customWidth="1"/>
    <col min="14341" max="14341" width="14.109375" customWidth="1"/>
    <col min="14593" max="14593" width="7.5546875" customWidth="1"/>
    <col min="14594" max="14594" width="35.109375" customWidth="1"/>
    <col min="14595" max="14595" width="14.5546875" customWidth="1"/>
    <col min="14596" max="14596" width="14.88671875" customWidth="1"/>
    <col min="14597" max="14597" width="14.109375" customWidth="1"/>
    <col min="14849" max="14849" width="7.5546875" customWidth="1"/>
    <col min="14850" max="14850" width="35.109375" customWidth="1"/>
    <col min="14851" max="14851" width="14.5546875" customWidth="1"/>
    <col min="14852" max="14852" width="14.88671875" customWidth="1"/>
    <col min="14853" max="14853" width="14.109375" customWidth="1"/>
    <col min="15105" max="15105" width="7.5546875" customWidth="1"/>
    <col min="15106" max="15106" width="35.109375" customWidth="1"/>
    <col min="15107" max="15107" width="14.5546875" customWidth="1"/>
    <col min="15108" max="15108" width="14.88671875" customWidth="1"/>
    <col min="15109" max="15109" width="14.109375" customWidth="1"/>
    <col min="15361" max="15361" width="7.5546875" customWidth="1"/>
    <col min="15362" max="15362" width="35.109375" customWidth="1"/>
    <col min="15363" max="15363" width="14.5546875" customWidth="1"/>
    <col min="15364" max="15364" width="14.88671875" customWidth="1"/>
    <col min="15365" max="15365" width="14.109375" customWidth="1"/>
    <col min="15617" max="15617" width="7.5546875" customWidth="1"/>
    <col min="15618" max="15618" width="35.109375" customWidth="1"/>
    <col min="15619" max="15619" width="14.5546875" customWidth="1"/>
    <col min="15620" max="15620" width="14.88671875" customWidth="1"/>
    <col min="15621" max="15621" width="14.109375" customWidth="1"/>
    <col min="15873" max="15873" width="7.5546875" customWidth="1"/>
    <col min="15874" max="15874" width="35.109375" customWidth="1"/>
    <col min="15875" max="15875" width="14.5546875" customWidth="1"/>
    <col min="15876" max="15876" width="14.88671875" customWidth="1"/>
    <col min="15877" max="15877" width="14.109375" customWidth="1"/>
    <col min="16129" max="16129" width="7.5546875" customWidth="1"/>
    <col min="16130" max="16130" width="35.109375" customWidth="1"/>
    <col min="16131" max="16131" width="14.5546875" customWidth="1"/>
    <col min="16132" max="16132" width="14.88671875" customWidth="1"/>
    <col min="16133" max="16133" width="14.109375" customWidth="1"/>
  </cols>
  <sheetData>
    <row r="1" spans="1:5" ht="13.8">
      <c r="A1" s="30"/>
      <c r="B1" s="31"/>
      <c r="D1" s="392" t="s">
        <v>1283</v>
      </c>
      <c r="E1" s="392"/>
    </row>
    <row r="2" spans="1:5" ht="13.8">
      <c r="A2" s="31"/>
      <c r="B2" s="31"/>
      <c r="D2" s="392" t="s">
        <v>1</v>
      </c>
      <c r="E2" s="392"/>
    </row>
    <row r="3" spans="1:5" ht="13.8">
      <c r="A3" s="31"/>
      <c r="B3" s="31"/>
      <c r="D3" s="392" t="s">
        <v>2</v>
      </c>
      <c r="E3" s="392"/>
    </row>
    <row r="4" spans="1:5" ht="13.8">
      <c r="A4" s="31"/>
      <c r="B4" s="31"/>
      <c r="D4" s="392" t="s">
        <v>1280</v>
      </c>
      <c r="E4" s="392"/>
    </row>
    <row r="5" spans="1:5" ht="13.8">
      <c r="A5" s="31"/>
      <c r="B5" s="31"/>
      <c r="C5" s="35"/>
    </row>
    <row r="6" spans="1:5" ht="13.8">
      <c r="A6" s="31"/>
      <c r="B6" s="31"/>
      <c r="C6" s="35"/>
    </row>
    <row r="7" spans="1:5" ht="13.8">
      <c r="A7" s="31"/>
      <c r="B7" s="31"/>
      <c r="C7" s="35"/>
    </row>
    <row r="8" spans="1:5" ht="13.8">
      <c r="A8" s="31"/>
      <c r="B8" s="31"/>
      <c r="C8" s="35"/>
      <c r="E8" s="35" t="s">
        <v>1137</v>
      </c>
    </row>
    <row r="9" spans="1:5" ht="13.8">
      <c r="A9" s="64"/>
      <c r="B9" s="65"/>
      <c r="C9" s="66"/>
    </row>
    <row r="10" spans="1:5" ht="58.5" customHeight="1">
      <c r="A10" s="396" t="s">
        <v>1249</v>
      </c>
      <c r="B10" s="396"/>
      <c r="C10" s="396"/>
      <c r="D10" s="396"/>
      <c r="E10" s="396"/>
    </row>
    <row r="11" spans="1:5" ht="13.8">
      <c r="A11" s="55"/>
      <c r="B11" s="55"/>
      <c r="C11" s="56"/>
      <c r="D11" s="57"/>
      <c r="E11" s="57"/>
    </row>
    <row r="12" spans="1:5" ht="13.8">
      <c r="A12" s="397" t="s">
        <v>1103</v>
      </c>
      <c r="B12" s="397" t="s">
        <v>1104</v>
      </c>
      <c r="C12" s="400" t="s">
        <v>1113</v>
      </c>
      <c r="D12" s="401"/>
      <c r="E12" s="402"/>
    </row>
    <row r="13" spans="1:5">
      <c r="A13" s="398"/>
      <c r="B13" s="398"/>
      <c r="C13" s="397">
        <v>2023</v>
      </c>
      <c r="D13" s="394">
        <v>2024</v>
      </c>
      <c r="E13" s="394">
        <v>2025</v>
      </c>
    </row>
    <row r="14" spans="1:5">
      <c r="A14" s="399"/>
      <c r="B14" s="399"/>
      <c r="C14" s="403"/>
      <c r="D14" s="395"/>
      <c r="E14" s="395"/>
    </row>
    <row r="15" spans="1:5" ht="13.8">
      <c r="A15" s="93">
        <v>1</v>
      </c>
      <c r="B15" s="94" t="s">
        <v>1133</v>
      </c>
      <c r="C15" s="95">
        <v>5000000</v>
      </c>
      <c r="D15" s="95">
        <v>5000000</v>
      </c>
      <c r="E15" s="95">
        <v>5000000</v>
      </c>
    </row>
    <row r="16" spans="1:5" ht="13.8">
      <c r="A16" s="60"/>
      <c r="B16" s="61" t="s">
        <v>1111</v>
      </c>
      <c r="C16" s="62">
        <f>C15</f>
        <v>5000000</v>
      </c>
      <c r="D16" s="62">
        <f t="shared" ref="D16:E16" si="0">D15</f>
        <v>5000000</v>
      </c>
      <c r="E16" s="62">
        <f t="shared" si="0"/>
        <v>5000000</v>
      </c>
    </row>
    <row r="17" spans="1:5">
      <c r="A17" s="57"/>
      <c r="B17" s="57"/>
      <c r="C17" s="57"/>
      <c r="D17" s="57"/>
      <c r="E17" s="57"/>
    </row>
    <row r="18" spans="1:5">
      <c r="B18" s="57"/>
      <c r="C18" s="57"/>
      <c r="D18" s="57"/>
      <c r="E18" s="57"/>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E23"/>
  <sheetViews>
    <sheetView view="pageBreakPreview" zoomScale="90" zoomScaleNormal="100" zoomScaleSheetLayoutView="90" workbookViewId="0">
      <selection activeCell="D5" sqref="D5"/>
    </sheetView>
  </sheetViews>
  <sheetFormatPr defaultRowHeight="13.2"/>
  <cols>
    <col min="1" max="1" width="27.109375" customWidth="1"/>
    <col min="2" max="2" width="67.5546875" customWidth="1"/>
    <col min="3" max="3" width="20.5546875" customWidth="1"/>
    <col min="4" max="4" width="21.88671875" customWidth="1"/>
    <col min="5" max="5" width="20.6640625" customWidth="1"/>
  </cols>
  <sheetData>
    <row r="1" spans="1:5" ht="13.8">
      <c r="A1" s="96"/>
      <c r="B1" s="96"/>
      <c r="C1" s="96"/>
      <c r="D1" s="413" t="s">
        <v>1138</v>
      </c>
      <c r="E1" s="413"/>
    </row>
    <row r="2" spans="1:5" ht="13.8">
      <c r="A2" s="66"/>
      <c r="B2" s="66"/>
      <c r="C2" s="66"/>
      <c r="D2" s="413" t="s">
        <v>1139</v>
      </c>
      <c r="E2" s="413"/>
    </row>
    <row r="3" spans="1:5" ht="13.8">
      <c r="A3" s="96"/>
      <c r="B3" s="96"/>
      <c r="C3" s="96"/>
      <c r="D3" s="413" t="s">
        <v>2</v>
      </c>
      <c r="E3" s="413"/>
    </row>
    <row r="4" spans="1:5" ht="13.8">
      <c r="A4" s="96"/>
      <c r="B4" s="96"/>
      <c r="C4" s="96"/>
      <c r="D4" s="413" t="s">
        <v>1280</v>
      </c>
      <c r="E4" s="413"/>
    </row>
    <row r="5" spans="1:5">
      <c r="A5" s="97"/>
      <c r="B5" s="97"/>
      <c r="C5" s="97"/>
      <c r="D5" s="97"/>
      <c r="E5" s="97"/>
    </row>
    <row r="6" spans="1:5" ht="47.25" customHeight="1">
      <c r="A6" s="414" t="s">
        <v>1140</v>
      </c>
      <c r="B6" s="414"/>
      <c r="C6" s="414"/>
      <c r="D6" s="414"/>
      <c r="E6" s="414"/>
    </row>
    <row r="7" spans="1:5" ht="17.399999999999999">
      <c r="A7" s="98"/>
      <c r="B7" s="98"/>
      <c r="C7" s="99" t="s">
        <v>1102</v>
      </c>
      <c r="D7" s="100"/>
      <c r="E7" s="100"/>
    </row>
    <row r="8" spans="1:5">
      <c r="A8" s="415" t="s">
        <v>1141</v>
      </c>
      <c r="B8" s="415" t="s">
        <v>783</v>
      </c>
      <c r="C8" s="417" t="s">
        <v>5</v>
      </c>
      <c r="D8" s="417" t="s">
        <v>6</v>
      </c>
      <c r="E8" s="417" t="s">
        <v>211</v>
      </c>
    </row>
    <row r="9" spans="1:5">
      <c r="A9" s="416"/>
      <c r="B9" s="416"/>
      <c r="C9" s="418"/>
      <c r="D9" s="418"/>
      <c r="E9" s="418"/>
    </row>
    <row r="10" spans="1:5" ht="48.75" customHeight="1">
      <c r="A10" s="101" t="s">
        <v>1142</v>
      </c>
      <c r="B10" s="102" t="s">
        <v>1143</v>
      </c>
      <c r="C10" s="103">
        <v>0</v>
      </c>
      <c r="D10" s="103">
        <v>0</v>
      </c>
      <c r="E10" s="104">
        <v>0</v>
      </c>
    </row>
    <row r="11" spans="1:5" ht="62.25" customHeight="1">
      <c r="A11" s="105" t="s">
        <v>1144</v>
      </c>
      <c r="B11" s="105" t="s">
        <v>1145</v>
      </c>
      <c r="C11" s="106">
        <f>C12</f>
        <v>0</v>
      </c>
      <c r="D11" s="106">
        <f>D12</f>
        <v>0</v>
      </c>
      <c r="E11" s="107">
        <f>E12</f>
        <v>0</v>
      </c>
    </row>
    <row r="12" spans="1:5" ht="67.5" customHeight="1">
      <c r="A12" s="108" t="s">
        <v>1146</v>
      </c>
      <c r="B12" s="108" t="s">
        <v>1147</v>
      </c>
      <c r="C12" s="106">
        <v>0</v>
      </c>
      <c r="D12" s="106">
        <v>0</v>
      </c>
      <c r="E12" s="107">
        <v>0</v>
      </c>
    </row>
    <row r="13" spans="1:5" ht="65.25" customHeight="1">
      <c r="A13" s="105" t="s">
        <v>1148</v>
      </c>
      <c r="B13" s="105" t="s">
        <v>1149</v>
      </c>
      <c r="C13" s="106">
        <f>C14</f>
        <v>0</v>
      </c>
      <c r="D13" s="106">
        <f>D14</f>
        <v>0</v>
      </c>
      <c r="E13" s="107">
        <v>0</v>
      </c>
    </row>
    <row r="14" spans="1:5" ht="71.25" customHeight="1">
      <c r="A14" s="108" t="s">
        <v>1150</v>
      </c>
      <c r="B14" s="108" t="s">
        <v>1151</v>
      </c>
      <c r="C14" s="106">
        <v>0</v>
      </c>
      <c r="D14" s="106">
        <v>0</v>
      </c>
      <c r="E14" s="107">
        <v>0</v>
      </c>
    </row>
    <row r="15" spans="1:5" ht="72" customHeight="1">
      <c r="A15" s="105" t="s">
        <v>1152</v>
      </c>
      <c r="B15" s="109" t="s">
        <v>1153</v>
      </c>
      <c r="C15" s="110">
        <f>C16-C20</f>
        <v>0</v>
      </c>
      <c r="D15" s="110">
        <v>0</v>
      </c>
      <c r="E15" s="111">
        <v>-18333333.329999998</v>
      </c>
    </row>
    <row r="16" spans="1:5" ht="81.75" customHeight="1">
      <c r="A16" s="105" t="s">
        <v>1154</v>
      </c>
      <c r="B16" s="105" t="s">
        <v>1155</v>
      </c>
      <c r="C16" s="112">
        <v>0</v>
      </c>
      <c r="D16" s="113">
        <v>0</v>
      </c>
      <c r="E16" s="114">
        <v>0</v>
      </c>
    </row>
    <row r="17" spans="1:5" ht="82.5" customHeight="1">
      <c r="A17" s="108" t="s">
        <v>1156</v>
      </c>
      <c r="B17" s="108" t="s">
        <v>1157</v>
      </c>
      <c r="C17" s="112">
        <v>0</v>
      </c>
      <c r="D17" s="113">
        <v>0</v>
      </c>
      <c r="E17" s="114">
        <v>0</v>
      </c>
    </row>
    <row r="18" spans="1:5" ht="152.25" customHeight="1">
      <c r="A18" s="108" t="s">
        <v>1158</v>
      </c>
      <c r="B18" s="108" t="s">
        <v>1159</v>
      </c>
      <c r="C18" s="112">
        <v>0</v>
      </c>
      <c r="D18" s="113">
        <v>0</v>
      </c>
      <c r="E18" s="114">
        <v>0</v>
      </c>
    </row>
    <row r="19" spans="1:5" ht="78" customHeight="1">
      <c r="A19" s="105" t="s">
        <v>1160</v>
      </c>
      <c r="B19" s="105" t="s">
        <v>1161</v>
      </c>
      <c r="C19" s="113">
        <v>0</v>
      </c>
      <c r="D19" s="113">
        <v>0</v>
      </c>
      <c r="E19" s="114">
        <f>E20</f>
        <v>-18333333.329999998</v>
      </c>
    </row>
    <row r="20" spans="1:5" ht="87.75" customHeight="1">
      <c r="A20" s="108" t="s">
        <v>1162</v>
      </c>
      <c r="B20" s="108" t="s">
        <v>1163</v>
      </c>
      <c r="C20" s="112">
        <v>0</v>
      </c>
      <c r="D20" s="113">
        <v>0</v>
      </c>
      <c r="E20" s="114">
        <v>-18333333.329999998</v>
      </c>
    </row>
    <row r="21" spans="1:5" ht="162" customHeight="1">
      <c r="A21" s="108" t="s">
        <v>1164</v>
      </c>
      <c r="B21" s="108" t="s">
        <v>1165</v>
      </c>
      <c r="C21" s="112">
        <v>0</v>
      </c>
      <c r="D21" s="113">
        <v>0</v>
      </c>
      <c r="E21" s="114">
        <v>-18333333.329999998</v>
      </c>
    </row>
    <row r="22" spans="1:5" ht="13.8">
      <c r="A22" s="115"/>
      <c r="B22" s="115"/>
      <c r="C22" s="116"/>
      <c r="D22" s="117"/>
      <c r="E22" s="117"/>
    </row>
    <row r="23" spans="1:5" ht="13.8">
      <c r="A23" s="411" t="s">
        <v>1166</v>
      </c>
      <c r="B23" s="412"/>
      <c r="C23" s="111">
        <v>0</v>
      </c>
      <c r="D23" s="110">
        <v>0</v>
      </c>
      <c r="E23" s="110">
        <v>0</v>
      </c>
    </row>
  </sheetData>
  <mergeCells count="11">
    <mergeCell ref="A23:B23"/>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6" orientation="portrait" r:id="rId1"/>
</worksheet>
</file>

<file path=xl/worksheets/sheet14.xml><?xml version="1.0" encoding="utf-8"?>
<worksheet xmlns="http://schemas.openxmlformats.org/spreadsheetml/2006/main" xmlns:r="http://schemas.openxmlformats.org/officeDocument/2006/relationships">
  <sheetPr>
    <tabColor rgb="FF00B0F0"/>
  </sheetPr>
  <dimension ref="A1:D21"/>
  <sheetViews>
    <sheetView view="pageBreakPreview" zoomScaleNormal="100" zoomScaleSheetLayoutView="100" workbookViewId="0">
      <selection activeCell="C5" sqref="C5"/>
    </sheetView>
  </sheetViews>
  <sheetFormatPr defaultRowHeight="13.2"/>
  <cols>
    <col min="1" max="1" width="51.88671875" customWidth="1"/>
    <col min="2" max="2" width="18.33203125" customWidth="1"/>
    <col min="3" max="3" width="18.88671875" customWidth="1"/>
    <col min="4" max="4" width="19.88671875" customWidth="1"/>
    <col min="5" max="5" width="12.5546875" customWidth="1"/>
  </cols>
  <sheetData>
    <row r="1" spans="1:4" ht="18.75" customHeight="1">
      <c r="A1" s="420"/>
      <c r="B1" s="421"/>
      <c r="C1" s="413" t="s">
        <v>1167</v>
      </c>
      <c r="D1" s="413"/>
    </row>
    <row r="2" spans="1:4" ht="18.75" customHeight="1">
      <c r="A2" s="97" t="s">
        <v>1168</v>
      </c>
      <c r="B2" s="97"/>
      <c r="C2" s="413" t="s">
        <v>1169</v>
      </c>
      <c r="D2" s="413"/>
    </row>
    <row r="3" spans="1:4" ht="18.75" customHeight="1">
      <c r="A3" s="97" t="s">
        <v>1170</v>
      </c>
      <c r="B3" s="97"/>
      <c r="C3" s="413" t="s">
        <v>2</v>
      </c>
      <c r="D3" s="413"/>
    </row>
    <row r="4" spans="1:4" ht="18.75" customHeight="1">
      <c r="A4" s="97" t="s">
        <v>1171</v>
      </c>
      <c r="B4" s="97"/>
      <c r="C4" s="413" t="s">
        <v>1280</v>
      </c>
      <c r="D4" s="413"/>
    </row>
    <row r="5" spans="1:4">
      <c r="A5" s="97" t="s">
        <v>1172</v>
      </c>
      <c r="B5" s="97"/>
      <c r="C5" s="97"/>
      <c r="D5" s="97"/>
    </row>
    <row r="6" spans="1:4">
      <c r="A6" s="118"/>
      <c r="B6" s="119"/>
      <c r="C6" s="118"/>
      <c r="D6" s="119"/>
    </row>
    <row r="7" spans="1:4" ht="32.25" customHeight="1">
      <c r="A7" s="422" t="s">
        <v>1173</v>
      </c>
      <c r="B7" s="422"/>
      <c r="C7" s="422"/>
      <c r="D7" s="422"/>
    </row>
    <row r="8" spans="1:4" ht="15.6">
      <c r="A8" s="419"/>
      <c r="B8" s="419"/>
      <c r="C8" s="120"/>
      <c r="D8" s="120"/>
    </row>
    <row r="9" spans="1:4" ht="18">
      <c r="A9" s="121"/>
      <c r="B9" s="122"/>
      <c r="C9" s="123"/>
      <c r="D9" s="122" t="s">
        <v>782</v>
      </c>
    </row>
    <row r="10" spans="1:4" ht="31.2">
      <c r="A10" s="12" t="s">
        <v>783</v>
      </c>
      <c r="B10" s="12" t="s">
        <v>1174</v>
      </c>
      <c r="C10" s="12" t="s">
        <v>1175</v>
      </c>
      <c r="D10" s="12" t="s">
        <v>1176</v>
      </c>
    </row>
    <row r="11" spans="1:4" ht="15.6">
      <c r="A11" s="124">
        <v>1</v>
      </c>
      <c r="B11" s="124">
        <v>2</v>
      </c>
      <c r="C11" s="124">
        <v>2</v>
      </c>
      <c r="D11" s="124">
        <v>2</v>
      </c>
    </row>
    <row r="12" spans="1:4" ht="42" customHeight="1">
      <c r="A12" s="125" t="s">
        <v>1177</v>
      </c>
      <c r="B12" s="126">
        <v>0</v>
      </c>
      <c r="C12" s="126">
        <v>0</v>
      </c>
      <c r="D12" s="127">
        <v>-18333333.329999998</v>
      </c>
    </row>
    <row r="13" spans="1:4" ht="21" customHeight="1">
      <c r="A13" s="128" t="s">
        <v>1178</v>
      </c>
      <c r="B13" s="126">
        <v>0</v>
      </c>
      <c r="C13" s="126">
        <v>0</v>
      </c>
      <c r="D13" s="126">
        <v>0</v>
      </c>
    </row>
    <row r="14" spans="1:4" ht="21" customHeight="1">
      <c r="A14" s="129" t="s">
        <v>1179</v>
      </c>
      <c r="B14" s="130">
        <v>0</v>
      </c>
      <c r="C14" s="130">
        <v>0</v>
      </c>
      <c r="D14" s="130">
        <v>0</v>
      </c>
    </row>
    <row r="15" spans="1:4" ht="21" customHeight="1">
      <c r="A15" s="129" t="s">
        <v>1180</v>
      </c>
      <c r="B15" s="130">
        <v>0</v>
      </c>
      <c r="C15" s="130">
        <v>0</v>
      </c>
      <c r="D15" s="130">
        <v>0</v>
      </c>
    </row>
    <row r="16" spans="1:4" ht="61.5" customHeight="1">
      <c r="A16" s="131" t="s">
        <v>1181</v>
      </c>
      <c r="B16" s="130"/>
      <c r="C16" s="130"/>
      <c r="D16" s="130"/>
    </row>
    <row r="17" spans="1:4" ht="46.8">
      <c r="A17" s="128" t="s">
        <v>1182</v>
      </c>
      <c r="B17" s="126">
        <v>0</v>
      </c>
      <c r="C17" s="126">
        <v>0</v>
      </c>
      <c r="D17" s="127">
        <f>D18+D19</f>
        <v>-18333333.329999998</v>
      </c>
    </row>
    <row r="18" spans="1:4" ht="20.25" customHeight="1">
      <c r="A18" s="129" t="s">
        <v>1179</v>
      </c>
      <c r="B18" s="130">
        <v>0</v>
      </c>
      <c r="C18" s="130">
        <v>0</v>
      </c>
      <c r="D18" s="130">
        <v>0</v>
      </c>
    </row>
    <row r="19" spans="1:4" ht="20.25" customHeight="1">
      <c r="A19" s="129" t="s">
        <v>1183</v>
      </c>
      <c r="B19" s="130">
        <v>0</v>
      </c>
      <c r="C19" s="130">
        <v>0</v>
      </c>
      <c r="D19" s="132">
        <v>-18333333.329999998</v>
      </c>
    </row>
    <row r="20" spans="1:4" ht="66.75" customHeight="1">
      <c r="A20" s="133" t="s">
        <v>1181</v>
      </c>
      <c r="B20" s="134"/>
      <c r="C20" s="134"/>
      <c r="D20" s="135" t="s">
        <v>1184</v>
      </c>
    </row>
    <row r="21" spans="1:4">
      <c r="A21" s="98"/>
      <c r="B21" s="98"/>
    </row>
  </sheetData>
  <mergeCells count="7">
    <mergeCell ref="A8:B8"/>
    <mergeCell ref="A1:B1"/>
    <mergeCell ref="C1:D1"/>
    <mergeCell ref="C2:D2"/>
    <mergeCell ref="C3:D3"/>
    <mergeCell ref="C4:D4"/>
    <mergeCell ref="A7:D7"/>
  </mergeCells>
  <pageMargins left="0.70866141732283472" right="0.70866141732283472" top="0.74803149606299213" bottom="0.74803149606299213" header="0.31496062992125984" footer="0.31496062992125984"/>
  <pageSetup paperSize="9" scale="80" orientation="portrait" r:id="rId1"/>
</worksheet>
</file>

<file path=xl/worksheets/sheet15.xml><?xml version="1.0" encoding="utf-8"?>
<worksheet xmlns="http://schemas.openxmlformats.org/spreadsheetml/2006/main" xmlns:r="http://schemas.openxmlformats.org/officeDocument/2006/relationships">
  <dimension ref="A1:H17"/>
  <sheetViews>
    <sheetView view="pageBreakPreview" zoomScale="90" zoomScaleNormal="100" zoomScaleSheetLayoutView="90" workbookViewId="0">
      <selection activeCell="A5" sqref="A5:H5"/>
    </sheetView>
  </sheetViews>
  <sheetFormatPr defaultRowHeight="13.2"/>
  <cols>
    <col min="2" max="2" width="19.33203125" customWidth="1"/>
    <col min="3" max="3" width="12.5546875" customWidth="1"/>
    <col min="4" max="4" width="11.5546875" customWidth="1"/>
    <col min="6" max="6" width="12.44140625" customWidth="1"/>
    <col min="7" max="7" width="15.44140625" customWidth="1"/>
    <col min="8" max="8" width="19.44140625" customWidth="1"/>
  </cols>
  <sheetData>
    <row r="1" spans="1:8" ht="15.6">
      <c r="A1" s="136"/>
      <c r="B1" s="136"/>
      <c r="C1" s="136"/>
      <c r="D1" s="136"/>
      <c r="E1" s="137"/>
      <c r="F1" s="432" t="s">
        <v>1285</v>
      </c>
      <c r="G1" s="432"/>
      <c r="H1" s="432"/>
    </row>
    <row r="2" spans="1:8" ht="15.6">
      <c r="A2" s="136"/>
      <c r="B2" s="136"/>
      <c r="C2" s="136"/>
      <c r="D2" s="136"/>
      <c r="E2" s="137"/>
      <c r="F2" s="432" t="s">
        <v>1</v>
      </c>
      <c r="G2" s="432"/>
      <c r="H2" s="432"/>
    </row>
    <row r="3" spans="1:8" ht="15.6">
      <c r="A3" s="136"/>
      <c r="B3" s="136"/>
      <c r="C3" s="136"/>
      <c r="D3" s="136"/>
      <c r="E3" s="137"/>
      <c r="F3" s="432" t="s">
        <v>1185</v>
      </c>
      <c r="G3" s="432"/>
      <c r="H3" s="432"/>
    </row>
    <row r="4" spans="1:8" ht="15.6">
      <c r="A4" s="136"/>
      <c r="B4" s="136"/>
      <c r="C4" s="136"/>
      <c r="D4" s="136"/>
      <c r="E4" s="137"/>
      <c r="F4" s="432" t="s">
        <v>1277</v>
      </c>
      <c r="G4" s="432"/>
      <c r="H4" s="432"/>
    </row>
    <row r="5" spans="1:8" ht="97.5" customHeight="1">
      <c r="A5" s="433" t="s">
        <v>1186</v>
      </c>
      <c r="B5" s="433"/>
      <c r="C5" s="433"/>
      <c r="D5" s="433"/>
      <c r="E5" s="433"/>
      <c r="F5" s="433"/>
      <c r="G5" s="433"/>
      <c r="H5" s="433"/>
    </row>
    <row r="6" spans="1:8" ht="30" customHeight="1">
      <c r="A6" s="136"/>
      <c r="B6" s="136"/>
      <c r="C6" s="138"/>
      <c r="D6" s="138"/>
      <c r="E6" s="138"/>
      <c r="F6" s="136"/>
      <c r="G6" s="136"/>
      <c r="H6" s="139" t="s">
        <v>603</v>
      </c>
    </row>
    <row r="7" spans="1:8" ht="15.6">
      <c r="A7" s="431" t="s">
        <v>1103</v>
      </c>
      <c r="B7" s="429" t="s">
        <v>1187</v>
      </c>
      <c r="C7" s="429" t="s">
        <v>1188</v>
      </c>
      <c r="D7" s="431" t="s">
        <v>1189</v>
      </c>
      <c r="E7" s="431" t="s">
        <v>1190</v>
      </c>
      <c r="F7" s="429" t="s">
        <v>1191</v>
      </c>
      <c r="G7" s="429"/>
      <c r="H7" s="429"/>
    </row>
    <row r="8" spans="1:8" ht="62.4">
      <c r="A8" s="431"/>
      <c r="B8" s="429"/>
      <c r="C8" s="429"/>
      <c r="D8" s="431"/>
      <c r="E8" s="431"/>
      <c r="F8" s="140" t="s">
        <v>1192</v>
      </c>
      <c r="G8" s="140" t="s">
        <v>1193</v>
      </c>
      <c r="H8" s="140" t="s">
        <v>1194</v>
      </c>
    </row>
    <row r="9" spans="1:8" ht="15.6">
      <c r="A9" s="423" t="s">
        <v>790</v>
      </c>
      <c r="B9" s="423"/>
      <c r="C9" s="423"/>
      <c r="D9" s="423"/>
      <c r="E9" s="423"/>
      <c r="F9" s="423"/>
      <c r="G9" s="423"/>
      <c r="H9" s="423"/>
    </row>
    <row r="10" spans="1:8" ht="15.6">
      <c r="A10" s="424" t="s">
        <v>1195</v>
      </c>
      <c r="B10" s="424"/>
      <c r="C10" s="424"/>
      <c r="D10" s="424"/>
      <c r="E10" s="424"/>
      <c r="F10" s="141">
        <v>0</v>
      </c>
      <c r="G10" s="141">
        <v>0</v>
      </c>
      <c r="H10" s="141">
        <v>0</v>
      </c>
    </row>
    <row r="11" spans="1:8" ht="76.5" customHeight="1">
      <c r="A11" s="425" t="s">
        <v>1196</v>
      </c>
      <c r="B11" s="425"/>
      <c r="C11" s="425"/>
      <c r="D11" s="425"/>
      <c r="E11" s="425"/>
      <c r="F11" s="430">
        <v>0</v>
      </c>
      <c r="G11" s="430"/>
      <c r="H11" s="430"/>
    </row>
    <row r="12" spans="1:8" ht="15.6">
      <c r="A12" s="423" t="s">
        <v>791</v>
      </c>
      <c r="B12" s="423"/>
      <c r="C12" s="423"/>
      <c r="D12" s="423"/>
      <c r="E12" s="423"/>
      <c r="F12" s="423"/>
      <c r="G12" s="423"/>
      <c r="H12" s="423"/>
    </row>
    <row r="13" spans="1:8" ht="30.75" customHeight="1">
      <c r="A13" s="424" t="s">
        <v>1195</v>
      </c>
      <c r="B13" s="424"/>
      <c r="C13" s="424"/>
      <c r="D13" s="424"/>
      <c r="E13" s="424"/>
      <c r="F13" s="141">
        <v>0</v>
      </c>
      <c r="G13" s="141">
        <v>0</v>
      </c>
      <c r="H13" s="141">
        <v>0</v>
      </c>
    </row>
    <row r="14" spans="1:8" ht="62.25" customHeight="1">
      <c r="A14" s="425" t="s">
        <v>1197</v>
      </c>
      <c r="B14" s="425"/>
      <c r="C14" s="425"/>
      <c r="D14" s="425"/>
      <c r="E14" s="425"/>
      <c r="F14" s="430">
        <v>0</v>
      </c>
      <c r="G14" s="430"/>
      <c r="H14" s="430"/>
    </row>
    <row r="15" spans="1:8" ht="15.6">
      <c r="A15" s="423" t="s">
        <v>792</v>
      </c>
      <c r="B15" s="423"/>
      <c r="C15" s="423"/>
      <c r="D15" s="423"/>
      <c r="E15" s="423"/>
      <c r="F15" s="423"/>
      <c r="G15" s="423"/>
      <c r="H15" s="423"/>
    </row>
    <row r="16" spans="1:8" ht="15.6">
      <c r="A16" s="424" t="s">
        <v>1195</v>
      </c>
      <c r="B16" s="424"/>
      <c r="C16" s="424"/>
      <c r="D16" s="424"/>
      <c r="E16" s="424"/>
      <c r="F16" s="142">
        <v>0</v>
      </c>
      <c r="G16" s="142">
        <v>0</v>
      </c>
      <c r="H16" s="142">
        <v>0</v>
      </c>
    </row>
    <row r="17" spans="1:8" ht="71.25" customHeight="1">
      <c r="A17" s="425" t="s">
        <v>1198</v>
      </c>
      <c r="B17" s="425"/>
      <c r="C17" s="425"/>
      <c r="D17" s="425"/>
      <c r="E17" s="425"/>
      <c r="F17" s="426">
        <v>0</v>
      </c>
      <c r="G17" s="427"/>
      <c r="H17" s="428"/>
    </row>
  </sheetData>
  <mergeCells count="23">
    <mergeCell ref="A14:E14"/>
    <mergeCell ref="F14:H14"/>
    <mergeCell ref="F1:H1"/>
    <mergeCell ref="F2:H2"/>
    <mergeCell ref="F3:H3"/>
    <mergeCell ref="F4:H4"/>
    <mergeCell ref="A5:H5"/>
    <mergeCell ref="A15:H15"/>
    <mergeCell ref="A16:E16"/>
    <mergeCell ref="A17:E17"/>
    <mergeCell ref="F17:H17"/>
    <mergeCell ref="F7:H7"/>
    <mergeCell ref="A9:H9"/>
    <mergeCell ref="A10:E10"/>
    <mergeCell ref="A11:E11"/>
    <mergeCell ref="F11:H11"/>
    <mergeCell ref="A12:H12"/>
    <mergeCell ref="A7:A8"/>
    <mergeCell ref="B7:B8"/>
    <mergeCell ref="C7:C8"/>
    <mergeCell ref="D7:D8"/>
    <mergeCell ref="E7:E8"/>
    <mergeCell ref="A13:E13"/>
  </mergeCells>
  <pageMargins left="0.7" right="0.7" top="0.75" bottom="0.75" header="0.3" footer="0.3"/>
  <pageSetup paperSize="9" scale="82" orientation="portrait" r:id="rId1"/>
</worksheet>
</file>

<file path=xl/worksheets/sheet16.xml><?xml version="1.0" encoding="utf-8"?>
<worksheet xmlns="http://schemas.openxmlformats.org/spreadsheetml/2006/main" xmlns:r="http://schemas.openxmlformats.org/officeDocument/2006/relationships">
  <sheetPr>
    <tabColor theme="0"/>
    <pageSetUpPr fitToPage="1"/>
  </sheetPr>
  <dimension ref="A1:H82"/>
  <sheetViews>
    <sheetView tabSelected="1" view="pageBreakPreview" zoomScale="90" zoomScaleNormal="100" zoomScaleSheetLayoutView="90" workbookViewId="0">
      <selection activeCell="D5" sqref="D5"/>
    </sheetView>
  </sheetViews>
  <sheetFormatPr defaultRowHeight="13.2"/>
  <cols>
    <col min="1" max="1" width="4.109375" customWidth="1"/>
    <col min="2" max="2" width="88" customWidth="1"/>
    <col min="3" max="3" width="18.109375" customWidth="1"/>
    <col min="4" max="4" width="17.6640625" customWidth="1"/>
    <col min="5" max="5" width="21.109375" customWidth="1"/>
    <col min="6" max="6" width="14" customWidth="1"/>
    <col min="7" max="7" width="13.33203125" customWidth="1"/>
    <col min="8" max="8" width="12.5546875" customWidth="1"/>
  </cols>
  <sheetData>
    <row r="1" spans="1:5" ht="17.25" customHeight="1">
      <c r="A1" s="143"/>
      <c r="B1" s="144"/>
      <c r="D1" s="145" t="s">
        <v>1286</v>
      </c>
      <c r="E1" s="145"/>
    </row>
    <row r="2" spans="1:5" ht="17.25" customHeight="1">
      <c r="A2" s="143"/>
      <c r="B2" s="144"/>
      <c r="D2" s="145" t="s">
        <v>1</v>
      </c>
      <c r="E2" s="145"/>
    </row>
    <row r="3" spans="1:5" ht="17.25" customHeight="1">
      <c r="A3" s="143"/>
      <c r="B3" s="144"/>
      <c r="D3" s="145" t="s">
        <v>2</v>
      </c>
      <c r="E3" s="145"/>
    </row>
    <row r="4" spans="1:5" ht="17.25" customHeight="1">
      <c r="A4" s="143"/>
      <c r="B4" s="144"/>
      <c r="D4" s="392" t="s">
        <v>1280</v>
      </c>
      <c r="E4" s="392"/>
    </row>
    <row r="5" spans="1:5" ht="4.5" customHeight="1">
      <c r="A5" s="143"/>
      <c r="B5" s="144"/>
      <c r="C5" s="146"/>
    </row>
    <row r="6" spans="1:5" ht="36" customHeight="1">
      <c r="A6" s="460" t="s">
        <v>1199</v>
      </c>
      <c r="B6" s="460"/>
      <c r="C6" s="460"/>
      <c r="D6" s="460"/>
      <c r="E6" s="460"/>
    </row>
    <row r="7" spans="1:5" ht="13.5" customHeight="1" thickBot="1">
      <c r="A7" s="143"/>
      <c r="B7" s="144"/>
      <c r="C7" s="146"/>
      <c r="D7" s="33"/>
      <c r="E7" s="37" t="s">
        <v>1102</v>
      </c>
    </row>
    <row r="8" spans="1:5" ht="17.25" customHeight="1" thickBot="1">
      <c r="A8" s="147" t="s">
        <v>1200</v>
      </c>
      <c r="B8" s="148" t="s">
        <v>1201</v>
      </c>
      <c r="C8" s="149" t="s">
        <v>790</v>
      </c>
      <c r="D8" s="150" t="s">
        <v>791</v>
      </c>
      <c r="E8" s="151" t="s">
        <v>792</v>
      </c>
    </row>
    <row r="9" spans="1:5" ht="23.25" customHeight="1">
      <c r="A9" s="461" t="s">
        <v>1035</v>
      </c>
      <c r="B9" s="462"/>
      <c r="C9" s="462"/>
      <c r="D9" s="462"/>
      <c r="E9" s="463"/>
    </row>
    <row r="10" spans="1:5" ht="15" customHeight="1">
      <c r="A10" s="152" t="s">
        <v>1202</v>
      </c>
      <c r="B10" s="464" t="s">
        <v>1036</v>
      </c>
      <c r="C10" s="464"/>
      <c r="D10" s="464"/>
      <c r="E10" s="465"/>
    </row>
    <row r="11" spans="1:5" ht="15.75" customHeight="1">
      <c r="A11" s="153">
        <v>1</v>
      </c>
      <c r="B11" s="154" t="s">
        <v>1203</v>
      </c>
      <c r="C11" s="155">
        <v>0</v>
      </c>
      <c r="D11" s="155">
        <v>0</v>
      </c>
      <c r="E11" s="156">
        <v>0</v>
      </c>
    </row>
    <row r="12" spans="1:5" ht="15.75" customHeight="1">
      <c r="A12" s="153">
        <v>2</v>
      </c>
      <c r="B12" s="154" t="s">
        <v>1204</v>
      </c>
      <c r="C12" s="155">
        <v>0</v>
      </c>
      <c r="D12" s="155">
        <v>1000000</v>
      </c>
      <c r="E12" s="156">
        <v>485027.35</v>
      </c>
    </row>
    <row r="13" spans="1:5" ht="13.5" hidden="1" customHeight="1">
      <c r="A13" s="153">
        <v>3</v>
      </c>
      <c r="B13" s="154" t="s">
        <v>1205</v>
      </c>
      <c r="C13" s="155"/>
      <c r="D13" s="155"/>
      <c r="E13" s="156"/>
    </row>
    <row r="14" spans="1:5" ht="13.5" hidden="1" customHeight="1">
      <c r="A14" s="153">
        <v>4</v>
      </c>
      <c r="B14" s="154"/>
      <c r="C14" s="155"/>
      <c r="D14" s="155"/>
      <c r="E14" s="156"/>
    </row>
    <row r="15" spans="1:5" ht="13.5" hidden="1" customHeight="1">
      <c r="A15" s="153">
        <v>5</v>
      </c>
      <c r="B15" s="154"/>
      <c r="C15" s="155"/>
      <c r="D15" s="155"/>
      <c r="E15" s="156"/>
    </row>
    <row r="16" spans="1:5" ht="13.5" hidden="1" customHeight="1">
      <c r="A16" s="153"/>
      <c r="B16" s="154"/>
      <c r="C16" s="155"/>
      <c r="D16" s="155"/>
      <c r="E16" s="156"/>
    </row>
    <row r="17" spans="1:5" ht="14.25" customHeight="1">
      <c r="A17" s="153"/>
      <c r="B17" s="157" t="s">
        <v>1206</v>
      </c>
      <c r="C17" s="158">
        <f>SUM(C11:C16)</f>
        <v>0</v>
      </c>
      <c r="D17" s="158">
        <f t="shared" ref="D17:E17" si="0">SUM(D11:D16)</f>
        <v>1000000</v>
      </c>
      <c r="E17" s="158">
        <f t="shared" si="0"/>
        <v>485027.35</v>
      </c>
    </row>
    <row r="18" spans="1:5" ht="28.5" customHeight="1">
      <c r="A18" s="159" t="s">
        <v>1207</v>
      </c>
      <c r="B18" s="443" t="s">
        <v>1208</v>
      </c>
      <c r="C18" s="443"/>
      <c r="D18" s="443"/>
      <c r="E18" s="444"/>
    </row>
    <row r="19" spans="1:5" ht="17.25" customHeight="1">
      <c r="A19" s="160">
        <v>1</v>
      </c>
      <c r="B19" s="154" t="s">
        <v>1209</v>
      </c>
      <c r="C19" s="161">
        <v>485027.35</v>
      </c>
      <c r="D19" s="162">
        <v>0</v>
      </c>
      <c r="E19" s="163"/>
    </row>
    <row r="20" spans="1:5" ht="17.25" customHeight="1">
      <c r="A20" s="160">
        <v>2</v>
      </c>
      <c r="B20" s="154" t="s">
        <v>1204</v>
      </c>
      <c r="C20" s="161">
        <v>0</v>
      </c>
      <c r="D20" s="162">
        <v>0</v>
      </c>
      <c r="E20" s="164">
        <v>0</v>
      </c>
    </row>
    <row r="21" spans="1:5" ht="14.25" customHeight="1">
      <c r="A21" s="160"/>
      <c r="B21" s="157" t="s">
        <v>1206</v>
      </c>
      <c r="C21" s="161">
        <f>SUM(C19:C20)</f>
        <v>485027.35</v>
      </c>
      <c r="D21" s="161">
        <f>SUM(D19:D20)</f>
        <v>0</v>
      </c>
      <c r="E21" s="164">
        <f>SUM(E19:E20)</f>
        <v>0</v>
      </c>
    </row>
    <row r="22" spans="1:5" ht="21.75" customHeight="1" thickBot="1">
      <c r="A22" s="165"/>
      <c r="B22" s="166" t="s">
        <v>1210</v>
      </c>
      <c r="C22" s="167">
        <f>C17+C21</f>
        <v>485027.35</v>
      </c>
      <c r="D22" s="167">
        <f>D17+D21</f>
        <v>1000000</v>
      </c>
      <c r="E22" s="168">
        <f>E17+E21</f>
        <v>485027.35</v>
      </c>
    </row>
    <row r="23" spans="1:5" ht="24" customHeight="1">
      <c r="A23" s="457" t="s">
        <v>1211</v>
      </c>
      <c r="B23" s="458"/>
      <c r="C23" s="458"/>
      <c r="D23" s="458"/>
      <c r="E23" s="459"/>
    </row>
    <row r="24" spans="1:5" ht="30" customHeight="1">
      <c r="A24" s="169" t="s">
        <v>1202</v>
      </c>
      <c r="B24" s="440" t="s">
        <v>1028</v>
      </c>
      <c r="C24" s="441"/>
      <c r="D24" s="441"/>
      <c r="E24" s="442"/>
    </row>
    <row r="25" spans="1:5" ht="13.8" hidden="1">
      <c r="A25" s="153"/>
      <c r="B25" s="154"/>
      <c r="C25" s="170"/>
      <c r="D25" s="170">
        <v>0</v>
      </c>
      <c r="E25" s="171">
        <v>0</v>
      </c>
    </row>
    <row r="26" spans="1:5" ht="30" customHeight="1">
      <c r="A26" s="153">
        <v>1</v>
      </c>
      <c r="B26" s="154" t="s">
        <v>1212</v>
      </c>
      <c r="C26" s="170">
        <v>1568000</v>
      </c>
      <c r="D26" s="170">
        <v>0</v>
      </c>
      <c r="E26" s="171">
        <v>0</v>
      </c>
    </row>
    <row r="27" spans="1:5" ht="22.5" customHeight="1">
      <c r="A27" s="153">
        <v>2</v>
      </c>
      <c r="B27" s="154" t="s">
        <v>1213</v>
      </c>
      <c r="C27" s="170">
        <v>958365</v>
      </c>
      <c r="D27" s="170">
        <v>739385</v>
      </c>
      <c r="E27" s="171"/>
    </row>
    <row r="28" spans="1:5" ht="23.25" customHeight="1">
      <c r="A28" s="153">
        <v>3</v>
      </c>
      <c r="B28" s="154" t="s">
        <v>1214</v>
      </c>
      <c r="C28" s="170">
        <v>1568000</v>
      </c>
      <c r="D28" s="172">
        <v>231423.8</v>
      </c>
      <c r="E28" s="171">
        <v>0</v>
      </c>
    </row>
    <row r="29" spans="1:5" ht="14.25" hidden="1" customHeight="1">
      <c r="A29" s="153">
        <v>6</v>
      </c>
      <c r="B29" s="154"/>
      <c r="C29" s="170">
        <v>0</v>
      </c>
      <c r="D29" s="172"/>
      <c r="E29" s="171"/>
    </row>
    <row r="30" spans="1:5" ht="19.5" customHeight="1">
      <c r="A30" s="153">
        <v>4</v>
      </c>
      <c r="B30" s="154" t="s">
        <v>1215</v>
      </c>
      <c r="C30" s="170">
        <v>1568000</v>
      </c>
      <c r="D30" s="172">
        <v>0</v>
      </c>
      <c r="E30" s="171">
        <v>0</v>
      </c>
    </row>
    <row r="31" spans="1:5" ht="13.8">
      <c r="A31" s="153">
        <v>5</v>
      </c>
      <c r="B31" s="154" t="s">
        <v>1216</v>
      </c>
      <c r="C31" s="170">
        <v>564972.65</v>
      </c>
      <c r="D31" s="173">
        <v>0</v>
      </c>
      <c r="E31" s="156">
        <v>0</v>
      </c>
    </row>
    <row r="32" spans="1:5" ht="13.8" hidden="1">
      <c r="A32" s="153"/>
      <c r="B32" s="154"/>
      <c r="C32" s="170"/>
      <c r="D32" s="173"/>
      <c r="E32" s="156"/>
    </row>
    <row r="33" spans="1:6" ht="13.8" hidden="1">
      <c r="A33" s="153"/>
      <c r="B33" s="154"/>
      <c r="C33" s="170"/>
      <c r="D33" s="173"/>
      <c r="E33" s="156"/>
    </row>
    <row r="34" spans="1:6" ht="13.8" hidden="1">
      <c r="A34" s="153"/>
      <c r="B34" s="154"/>
      <c r="C34" s="170"/>
      <c r="D34" s="173"/>
      <c r="E34" s="156"/>
    </row>
    <row r="35" spans="1:6" ht="13.8" hidden="1">
      <c r="A35" s="153"/>
      <c r="B35" s="154"/>
      <c r="C35" s="170"/>
      <c r="D35" s="173"/>
      <c r="E35" s="174"/>
    </row>
    <row r="36" spans="1:6" ht="13.8">
      <c r="A36" s="175"/>
      <c r="B36" s="157" t="s">
        <v>1206</v>
      </c>
      <c r="C36" s="158">
        <f>SUM(C25:C35)</f>
        <v>6227337.6500000004</v>
      </c>
      <c r="D36" s="158">
        <f>SUM(D25:D34)</f>
        <v>970808.8</v>
      </c>
      <c r="E36" s="158">
        <f>SUM(E25:E34)</f>
        <v>0</v>
      </c>
    </row>
    <row r="37" spans="1:6" ht="31.5" customHeight="1">
      <c r="A37" s="159" t="s">
        <v>1207</v>
      </c>
      <c r="B37" s="443" t="s">
        <v>1208</v>
      </c>
      <c r="C37" s="443"/>
      <c r="D37" s="443"/>
      <c r="E37" s="444"/>
    </row>
    <row r="38" spans="1:6" ht="15.75" customHeight="1">
      <c r="A38" s="153">
        <v>1</v>
      </c>
      <c r="B38" s="154" t="s">
        <v>1216</v>
      </c>
      <c r="C38" s="155">
        <v>2894736.84</v>
      </c>
      <c r="D38" s="173">
        <v>0</v>
      </c>
      <c r="E38" s="156">
        <v>0</v>
      </c>
    </row>
    <row r="39" spans="1:6" ht="15.75" hidden="1" customHeight="1">
      <c r="A39" s="153"/>
      <c r="B39" s="154"/>
      <c r="C39" s="155"/>
      <c r="D39" s="173"/>
      <c r="E39" s="156"/>
    </row>
    <row r="40" spans="1:6" ht="21" hidden="1" customHeight="1">
      <c r="A40" s="153">
        <v>4</v>
      </c>
      <c r="B40" s="154" t="s">
        <v>1213</v>
      </c>
      <c r="C40" s="155"/>
      <c r="D40" s="173"/>
      <c r="E40" s="156"/>
    </row>
    <row r="41" spans="1:6" ht="21" hidden="1" customHeight="1">
      <c r="A41" s="153">
        <v>5</v>
      </c>
      <c r="B41" s="154" t="s">
        <v>1217</v>
      </c>
      <c r="C41" s="155"/>
      <c r="D41" s="173"/>
      <c r="E41" s="156"/>
    </row>
    <row r="42" spans="1:6" ht="15" hidden="1" customHeight="1">
      <c r="A42" s="153">
        <v>6</v>
      </c>
      <c r="B42" s="154" t="s">
        <v>1218</v>
      </c>
      <c r="C42" s="155"/>
      <c r="D42" s="173"/>
      <c r="E42" s="156"/>
    </row>
    <row r="43" spans="1:6" ht="15" hidden="1" customHeight="1">
      <c r="A43" s="153">
        <v>7</v>
      </c>
      <c r="B43" s="154" t="s">
        <v>1219</v>
      </c>
      <c r="C43" s="155"/>
      <c r="D43" s="173"/>
      <c r="E43" s="173"/>
    </row>
    <row r="44" spans="1:6" ht="15" hidden="1" customHeight="1">
      <c r="A44" s="153"/>
      <c r="B44" s="154"/>
      <c r="C44" s="155"/>
      <c r="D44" s="173"/>
      <c r="E44" s="173"/>
    </row>
    <row r="45" spans="1:6" ht="20.25" customHeight="1">
      <c r="A45" s="159"/>
      <c r="B45" s="157" t="s">
        <v>1206</v>
      </c>
      <c r="C45" s="158">
        <f>SUM(C38:C44)</f>
        <v>2894736.84</v>
      </c>
      <c r="D45" s="158">
        <f>SUM(D38:D43)</f>
        <v>0</v>
      </c>
      <c r="E45" s="158">
        <f>SUM(E38:E43)</f>
        <v>0</v>
      </c>
      <c r="F45" s="13"/>
    </row>
    <row r="46" spans="1:6" ht="21" customHeight="1" thickBot="1">
      <c r="A46" s="176"/>
      <c r="B46" s="177" t="s">
        <v>1220</v>
      </c>
      <c r="C46" s="178">
        <f>C45+C36</f>
        <v>9122074.4900000002</v>
      </c>
      <c r="D46" s="178">
        <f>D45+D36</f>
        <v>970808.8</v>
      </c>
      <c r="E46" s="179">
        <f>E45+E36</f>
        <v>0</v>
      </c>
    </row>
    <row r="47" spans="1:6" ht="16.5" customHeight="1">
      <c r="A47" s="445" t="s">
        <v>1221</v>
      </c>
      <c r="B47" s="446"/>
      <c r="C47" s="446"/>
      <c r="D47" s="446"/>
      <c r="E47" s="447"/>
    </row>
    <row r="48" spans="1:6" ht="13.8">
      <c r="A48" s="180" t="s">
        <v>1202</v>
      </c>
      <c r="B48" s="448" t="s">
        <v>1222</v>
      </c>
      <c r="C48" s="449"/>
      <c r="D48" s="449"/>
      <c r="E48" s="450"/>
    </row>
    <row r="49" spans="1:6" ht="27.6">
      <c r="A49" s="181">
        <v>1</v>
      </c>
      <c r="B49" s="182" t="s">
        <v>1223</v>
      </c>
      <c r="C49" s="183">
        <v>232381.54</v>
      </c>
      <c r="D49" s="184">
        <v>0</v>
      </c>
      <c r="E49" s="185">
        <v>0</v>
      </c>
    </row>
    <row r="50" spans="1:6" ht="13.8" hidden="1">
      <c r="A50" s="181"/>
      <c r="B50" s="182"/>
      <c r="C50" s="183"/>
      <c r="D50" s="184"/>
      <c r="E50" s="186"/>
    </row>
    <row r="51" spans="1:6" ht="13.8" hidden="1">
      <c r="A51" s="181"/>
      <c r="B51" s="182"/>
      <c r="C51" s="183"/>
      <c r="D51" s="184"/>
      <c r="E51" s="186"/>
    </row>
    <row r="52" spans="1:6" ht="21" customHeight="1">
      <c r="A52" s="187"/>
      <c r="B52" s="188" t="s">
        <v>1206</v>
      </c>
      <c r="C52" s="189">
        <f>C49+C50+C51</f>
        <v>232381.54</v>
      </c>
      <c r="D52" s="189">
        <f t="shared" ref="D52:E52" si="1">D49</f>
        <v>0</v>
      </c>
      <c r="E52" s="189">
        <f t="shared" si="1"/>
        <v>0</v>
      </c>
    </row>
    <row r="53" spans="1:6" ht="32.25" customHeight="1">
      <c r="A53" s="190" t="s">
        <v>1207</v>
      </c>
      <c r="B53" s="451" t="s">
        <v>1208</v>
      </c>
      <c r="C53" s="452"/>
      <c r="D53" s="452"/>
      <c r="E53" s="453"/>
    </row>
    <row r="54" spans="1:6" ht="28.5" customHeight="1">
      <c r="A54" s="191">
        <v>1</v>
      </c>
      <c r="B54" s="192" t="s">
        <v>1224</v>
      </c>
      <c r="C54" s="193">
        <v>5315969.38</v>
      </c>
      <c r="D54" s="194"/>
      <c r="E54" s="195">
        <v>0</v>
      </c>
      <c r="F54" s="13"/>
    </row>
    <row r="55" spans="1:6" ht="28.5" customHeight="1">
      <c r="A55" s="191">
        <v>2</v>
      </c>
      <c r="B55" s="192" t="s">
        <v>1225</v>
      </c>
      <c r="C55" s="193">
        <v>0</v>
      </c>
      <c r="D55" s="194">
        <v>0</v>
      </c>
      <c r="E55" s="184">
        <v>6487090.8099999996</v>
      </c>
      <c r="F55" s="13"/>
    </row>
    <row r="56" spans="1:6" ht="23.25" hidden="1" customHeight="1">
      <c r="A56" s="191"/>
      <c r="B56" s="196"/>
      <c r="C56" s="193"/>
      <c r="D56" s="194"/>
      <c r="E56" s="194"/>
      <c r="F56" s="13"/>
    </row>
    <row r="57" spans="1:6" ht="22.5" customHeight="1">
      <c r="A57" s="191"/>
      <c r="B57" s="192" t="s">
        <v>1206</v>
      </c>
      <c r="C57" s="197">
        <f>SUM(C54+C55+C56)</f>
        <v>5315969.38</v>
      </c>
      <c r="D57" s="197">
        <f t="shared" ref="D57:E57" si="2">SUM(D54+D55)</f>
        <v>0</v>
      </c>
      <c r="E57" s="197">
        <f t="shared" si="2"/>
        <v>6487090.8099999996</v>
      </c>
    </row>
    <row r="58" spans="1:6" ht="24" customHeight="1" thickBot="1">
      <c r="A58" s="191"/>
      <c r="B58" s="198" t="s">
        <v>1210</v>
      </c>
      <c r="C58" s="199">
        <f>C52+C57</f>
        <v>5548350.9199999999</v>
      </c>
      <c r="D58" s="199">
        <f>D52+D57</f>
        <v>0</v>
      </c>
      <c r="E58" s="200">
        <f>E52+E57</f>
        <v>6487090.8099999996</v>
      </c>
    </row>
    <row r="59" spans="1:6" ht="22.5" customHeight="1">
      <c r="A59" s="454" t="s">
        <v>907</v>
      </c>
      <c r="B59" s="455"/>
      <c r="C59" s="455"/>
      <c r="D59" s="455"/>
      <c r="E59" s="456"/>
    </row>
    <row r="60" spans="1:6" ht="14.25" customHeight="1">
      <c r="A60" s="180" t="s">
        <v>1202</v>
      </c>
      <c r="B60" s="434" t="s">
        <v>1226</v>
      </c>
      <c r="C60" s="435"/>
      <c r="D60" s="435"/>
      <c r="E60" s="436"/>
    </row>
    <row r="61" spans="1:6" ht="13.8">
      <c r="A61" s="191"/>
      <c r="B61" s="201"/>
      <c r="C61" s="194"/>
      <c r="D61" s="194"/>
      <c r="E61" s="185"/>
    </row>
    <row r="62" spans="1:6" ht="24.75" customHeight="1">
      <c r="A62" s="191">
        <v>1</v>
      </c>
      <c r="B62" s="201" t="s">
        <v>1227</v>
      </c>
      <c r="C62" s="194">
        <v>500000</v>
      </c>
      <c r="D62" s="194">
        <v>0</v>
      </c>
      <c r="E62" s="185">
        <v>0</v>
      </c>
    </row>
    <row r="63" spans="1:6" ht="20.25" customHeight="1">
      <c r="A63" s="191">
        <v>2</v>
      </c>
      <c r="B63" s="202" t="s">
        <v>1228</v>
      </c>
      <c r="C63" s="194">
        <v>500000</v>
      </c>
      <c r="D63" s="194">
        <v>0</v>
      </c>
      <c r="E63" s="185">
        <v>0</v>
      </c>
    </row>
    <row r="64" spans="1:6" ht="27.75" customHeight="1">
      <c r="A64" s="191">
        <v>3</v>
      </c>
      <c r="B64" s="202" t="s">
        <v>1229</v>
      </c>
      <c r="C64" s="194">
        <v>17000</v>
      </c>
      <c r="D64" s="194">
        <v>0</v>
      </c>
      <c r="E64" s="185">
        <v>0</v>
      </c>
    </row>
    <row r="65" spans="1:8" ht="27.75" hidden="1" customHeight="1">
      <c r="A65" s="191"/>
      <c r="B65" s="202"/>
      <c r="C65" s="194"/>
      <c r="D65" s="194"/>
      <c r="E65" s="185"/>
    </row>
    <row r="66" spans="1:8" ht="27.75" customHeight="1">
      <c r="A66" s="191"/>
      <c r="B66" s="203" t="s">
        <v>1206</v>
      </c>
      <c r="C66" s="204">
        <f>SUM(C61:C65)</f>
        <v>1017000</v>
      </c>
      <c r="D66" s="204">
        <f t="shared" ref="D66:E66" si="3">SUM(D61:D65)</f>
        <v>0</v>
      </c>
      <c r="E66" s="204">
        <f t="shared" si="3"/>
        <v>0</v>
      </c>
    </row>
    <row r="67" spans="1:8" ht="19.5" hidden="1" customHeight="1">
      <c r="A67" s="190"/>
      <c r="B67" s="437"/>
      <c r="C67" s="438"/>
      <c r="D67" s="438"/>
      <c r="E67" s="439"/>
    </row>
    <row r="68" spans="1:8" ht="13.8" hidden="1">
      <c r="A68" s="191"/>
      <c r="B68" s="201"/>
      <c r="C68" s="194"/>
      <c r="D68" s="194"/>
      <c r="E68" s="205"/>
    </row>
    <row r="69" spans="1:8" ht="13.8" hidden="1">
      <c r="A69" s="191"/>
      <c r="B69" s="206"/>
      <c r="C69" s="207"/>
      <c r="D69" s="194"/>
      <c r="E69" s="205"/>
    </row>
    <row r="70" spans="1:8" ht="32.25" customHeight="1">
      <c r="A70" s="191"/>
      <c r="B70" s="434" t="s">
        <v>1208</v>
      </c>
      <c r="C70" s="435"/>
      <c r="D70" s="435"/>
      <c r="E70" s="436"/>
    </row>
    <row r="71" spans="1:8" ht="32.25" hidden="1" customHeight="1">
      <c r="A71" s="191"/>
      <c r="B71" s="208"/>
      <c r="C71" s="209"/>
      <c r="D71" s="210"/>
      <c r="E71" s="211"/>
    </row>
    <row r="72" spans="1:8" ht="13.8" hidden="1">
      <c r="A72" s="191"/>
      <c r="B72" s="212"/>
      <c r="C72" s="194"/>
      <c r="D72" s="194"/>
      <c r="E72" s="195"/>
    </row>
    <row r="73" spans="1:8" ht="27.6">
      <c r="A73" s="191">
        <v>1</v>
      </c>
      <c r="B73" s="212" t="s">
        <v>1230</v>
      </c>
      <c r="C73" s="194">
        <v>0</v>
      </c>
      <c r="D73" s="194">
        <v>0</v>
      </c>
      <c r="E73" s="195">
        <v>0</v>
      </c>
    </row>
    <row r="74" spans="1:8" ht="13.8">
      <c r="A74" s="191">
        <v>2</v>
      </c>
      <c r="B74" s="212" t="s">
        <v>1227</v>
      </c>
      <c r="C74" s="194">
        <v>0</v>
      </c>
      <c r="D74" s="194">
        <v>0</v>
      </c>
      <c r="E74" s="184">
        <v>0</v>
      </c>
    </row>
    <row r="75" spans="1:8" ht="13.8">
      <c r="A75" s="191">
        <v>3</v>
      </c>
      <c r="B75" s="212" t="s">
        <v>1228</v>
      </c>
      <c r="C75" s="194">
        <v>0</v>
      </c>
      <c r="D75" s="194">
        <v>0</v>
      </c>
      <c r="E75" s="184">
        <v>0</v>
      </c>
    </row>
    <row r="76" spans="1:8" ht="18.75" customHeight="1">
      <c r="A76" s="191"/>
      <c r="B76" s="213" t="s">
        <v>1206</v>
      </c>
      <c r="C76" s="214">
        <f>SUM(C71:C75)</f>
        <v>0</v>
      </c>
      <c r="D76" s="214">
        <f t="shared" ref="D76:E76" si="4">SUM(D71:D75)</f>
        <v>0</v>
      </c>
      <c r="E76" s="214">
        <f t="shared" si="4"/>
        <v>0</v>
      </c>
      <c r="F76" s="13"/>
      <c r="G76" s="13"/>
      <c r="H76" s="13"/>
    </row>
    <row r="77" spans="1:8" ht="18.75" customHeight="1">
      <c r="A77" s="215"/>
      <c r="B77" s="216" t="s">
        <v>1210</v>
      </c>
      <c r="C77" s="217">
        <f>C66+C76</f>
        <v>1017000</v>
      </c>
      <c r="D77" s="217">
        <f t="shared" ref="D77:E77" si="5">D66+D76</f>
        <v>0</v>
      </c>
      <c r="E77" s="218">
        <f t="shared" si="5"/>
        <v>0</v>
      </c>
    </row>
    <row r="78" spans="1:8" ht="21" customHeight="1" thickBot="1">
      <c r="A78" s="219"/>
      <c r="B78" s="220" t="s">
        <v>1231</v>
      </c>
      <c r="C78" s="221">
        <f>C22+C46+C58+C77</f>
        <v>16172452.76</v>
      </c>
      <c r="D78" s="221">
        <f>D22+D46+D58+D77</f>
        <v>1970808.8</v>
      </c>
      <c r="E78" s="222">
        <f>E22+E46+E58+E77</f>
        <v>6972118.1599999992</v>
      </c>
    </row>
    <row r="80" spans="1:8" ht="18">
      <c r="B80" s="16"/>
      <c r="C80" s="223"/>
      <c r="D80" s="223"/>
      <c r="E80" s="223"/>
    </row>
    <row r="81" spans="2:5" ht="18">
      <c r="B81" s="16"/>
      <c r="C81" s="223"/>
      <c r="D81" s="223"/>
      <c r="E81" s="223"/>
    </row>
    <row r="82" spans="2:5" ht="18">
      <c r="B82" s="123"/>
      <c r="C82" s="223"/>
      <c r="D82" s="223"/>
      <c r="E82" s="223"/>
    </row>
  </sheetData>
  <mergeCells count="15">
    <mergeCell ref="A23:E23"/>
    <mergeCell ref="D4:E4"/>
    <mergeCell ref="A6:E6"/>
    <mergeCell ref="A9:E9"/>
    <mergeCell ref="B10:E10"/>
    <mergeCell ref="B18:E18"/>
    <mergeCell ref="B60:E60"/>
    <mergeCell ref="B67:E67"/>
    <mergeCell ref="B70:E70"/>
    <mergeCell ref="B24:E24"/>
    <mergeCell ref="B37:E37"/>
    <mergeCell ref="A47:E47"/>
    <mergeCell ref="B48:E48"/>
    <mergeCell ref="B53:E53"/>
    <mergeCell ref="A59:E59"/>
  </mergeCells>
  <pageMargins left="0.59055118110236227" right="0.11811023622047245" top="0" bottom="0" header="0" footer="0"/>
  <pageSetup paperSize="9" scale="65" orientation="portrait" r:id="rId1"/>
</worksheet>
</file>

<file path=xl/worksheets/sheet17.xml><?xml version="1.0" encoding="utf-8"?>
<worksheet xmlns="http://schemas.openxmlformats.org/spreadsheetml/2006/main" xmlns:r="http://schemas.openxmlformats.org/officeDocument/2006/relationships">
  <dimension ref="A1"/>
  <sheetViews>
    <sheetView workbookViewId="0"/>
  </sheetViews>
  <sheetFormatPr defaultRowHeight="13.2"/>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M493"/>
  <sheetViews>
    <sheetView view="pageBreakPreview" zoomScale="84" zoomScaleNormal="100" zoomScaleSheetLayoutView="84" workbookViewId="0">
      <selection activeCell="F5" sqref="F5"/>
    </sheetView>
  </sheetViews>
  <sheetFormatPr defaultRowHeight="13.2"/>
  <cols>
    <col min="1" max="1" width="79.5546875" customWidth="1"/>
    <col min="2" max="2" width="13.6640625" customWidth="1"/>
    <col min="3" max="3" width="19.88671875" customWidth="1"/>
    <col min="4" max="4" width="8.5546875" customWidth="1"/>
    <col min="5" max="5" width="28.109375" customWidth="1"/>
    <col min="6" max="6" width="31.6640625" customWidth="1"/>
    <col min="7" max="7" width="32.88671875" customWidth="1"/>
    <col min="8" max="8" width="4.109375" customWidth="1"/>
    <col min="9" max="9" width="14.109375" bestFit="1" customWidth="1"/>
    <col min="10" max="10" width="14.44140625" customWidth="1"/>
    <col min="11" max="11" width="14.6640625" customWidth="1"/>
  </cols>
  <sheetData>
    <row r="1" spans="1:13" ht="22.8">
      <c r="A1" s="291"/>
      <c r="B1" s="292"/>
      <c r="C1" s="292"/>
      <c r="D1" s="292"/>
      <c r="E1" s="293"/>
      <c r="F1" s="377" t="s">
        <v>1279</v>
      </c>
      <c r="G1" s="377"/>
      <c r="H1" s="294"/>
    </row>
    <row r="2" spans="1:13" ht="22.8">
      <c r="A2" s="291"/>
      <c r="B2" s="292"/>
      <c r="C2" s="292"/>
      <c r="D2" s="292"/>
      <c r="E2" s="293"/>
      <c r="F2" s="377" t="s">
        <v>1</v>
      </c>
      <c r="G2" s="377"/>
      <c r="H2" s="294"/>
    </row>
    <row r="3" spans="1:13" ht="22.8">
      <c r="A3" s="291"/>
      <c r="B3" s="292"/>
      <c r="C3" s="292"/>
      <c r="D3" s="292"/>
      <c r="E3" s="293"/>
      <c r="F3" s="377" t="s">
        <v>2</v>
      </c>
      <c r="G3" s="377"/>
      <c r="H3" s="377"/>
    </row>
    <row r="4" spans="1:13" ht="22.8">
      <c r="A4" s="291" t="s">
        <v>245</v>
      </c>
      <c r="B4" s="292"/>
      <c r="C4" s="292"/>
      <c r="D4" s="292"/>
      <c r="E4" s="293"/>
      <c r="F4" s="378" t="s">
        <v>1280</v>
      </c>
      <c r="G4" s="378"/>
      <c r="H4" s="294"/>
    </row>
    <row r="5" spans="1:13" ht="22.8">
      <c r="A5" s="291"/>
      <c r="B5" s="292"/>
      <c r="C5" s="295"/>
      <c r="D5" s="292"/>
      <c r="E5" s="292"/>
      <c r="F5" s="293"/>
      <c r="G5" s="293"/>
      <c r="H5" s="294"/>
    </row>
    <row r="6" spans="1:13" ht="65.25" customHeight="1">
      <c r="A6" s="379" t="s">
        <v>1232</v>
      </c>
      <c r="B6" s="379"/>
      <c r="C6" s="379"/>
      <c r="D6" s="379"/>
      <c r="E6" s="379"/>
      <c r="F6" s="379"/>
      <c r="G6" s="379"/>
      <c r="H6" s="294"/>
    </row>
    <row r="7" spans="1:13" ht="20.25" customHeight="1">
      <c r="A7" s="380" t="s">
        <v>246</v>
      </c>
      <c r="B7" s="381" t="s">
        <v>247</v>
      </c>
      <c r="C7" s="381"/>
      <c r="D7" s="381"/>
      <c r="E7" s="380" t="s">
        <v>248</v>
      </c>
      <c r="F7" s="382" t="s">
        <v>249</v>
      </c>
      <c r="G7" s="382" t="s">
        <v>250</v>
      </c>
      <c r="H7" s="294"/>
    </row>
    <row r="8" spans="1:13" ht="88.2">
      <c r="A8" s="380"/>
      <c r="B8" s="296" t="s">
        <v>251</v>
      </c>
      <c r="C8" s="297" t="s">
        <v>252</v>
      </c>
      <c r="D8" s="297" t="s">
        <v>253</v>
      </c>
      <c r="E8" s="380"/>
      <c r="F8" s="382"/>
      <c r="G8" s="382"/>
      <c r="H8" s="294"/>
    </row>
    <row r="9" spans="1:13" ht="21" customHeight="1">
      <c r="A9" s="298" t="s">
        <v>254</v>
      </c>
      <c r="B9" s="299" t="s">
        <v>255</v>
      </c>
      <c r="C9" s="299" t="s">
        <v>256</v>
      </c>
      <c r="D9" s="299" t="s">
        <v>257</v>
      </c>
      <c r="E9" s="300">
        <v>154342277</v>
      </c>
      <c r="F9" s="300">
        <v>150342549</v>
      </c>
      <c r="G9" s="300">
        <v>164629951</v>
      </c>
      <c r="H9" s="294"/>
      <c r="I9" s="13"/>
      <c r="J9" s="13"/>
      <c r="K9" s="13"/>
      <c r="L9" s="13"/>
      <c r="M9" s="13"/>
    </row>
    <row r="10" spans="1:13" ht="68.400000000000006">
      <c r="A10" s="301" t="s">
        <v>258</v>
      </c>
      <c r="B10" s="302" t="s">
        <v>259</v>
      </c>
      <c r="C10" s="302" t="s">
        <v>256</v>
      </c>
      <c r="D10" s="302" t="s">
        <v>257</v>
      </c>
      <c r="E10" s="303">
        <v>2145699</v>
      </c>
      <c r="F10" s="303">
        <v>2145699</v>
      </c>
      <c r="G10" s="303">
        <v>2145699</v>
      </c>
      <c r="H10" s="294"/>
      <c r="I10" s="13"/>
      <c r="J10" s="13"/>
      <c r="K10" s="13"/>
    </row>
    <row r="11" spans="1:13" ht="45.6">
      <c r="A11" s="301" t="s">
        <v>260</v>
      </c>
      <c r="B11" s="302" t="s">
        <v>259</v>
      </c>
      <c r="C11" s="302" t="s">
        <v>261</v>
      </c>
      <c r="D11" s="302" t="s">
        <v>257</v>
      </c>
      <c r="E11" s="303">
        <v>2145699</v>
      </c>
      <c r="F11" s="303">
        <v>2145699</v>
      </c>
      <c r="G11" s="303">
        <v>2145699</v>
      </c>
      <c r="H11" s="294"/>
    </row>
    <row r="12" spans="1:13" ht="114">
      <c r="A12" s="301" t="s">
        <v>262</v>
      </c>
      <c r="B12" s="302" t="s">
        <v>259</v>
      </c>
      <c r="C12" s="302" t="s">
        <v>261</v>
      </c>
      <c r="D12" s="302" t="s">
        <v>263</v>
      </c>
      <c r="E12" s="303">
        <v>2145699</v>
      </c>
      <c r="F12" s="303">
        <v>2145699</v>
      </c>
      <c r="G12" s="303">
        <v>2145699</v>
      </c>
      <c r="H12" s="294"/>
    </row>
    <row r="13" spans="1:13" ht="45.6">
      <c r="A13" s="301" t="s">
        <v>264</v>
      </c>
      <c r="B13" s="302" t="s">
        <v>259</v>
      </c>
      <c r="C13" s="302" t="s">
        <v>261</v>
      </c>
      <c r="D13" s="302" t="s">
        <v>265</v>
      </c>
      <c r="E13" s="303">
        <v>2145699</v>
      </c>
      <c r="F13" s="303">
        <v>2145699</v>
      </c>
      <c r="G13" s="303">
        <v>2145699</v>
      </c>
      <c r="H13" s="294"/>
    </row>
    <row r="14" spans="1:13" ht="91.2">
      <c r="A14" s="301" t="s">
        <v>266</v>
      </c>
      <c r="B14" s="302" t="s">
        <v>267</v>
      </c>
      <c r="C14" s="302" t="s">
        <v>256</v>
      </c>
      <c r="D14" s="302" t="s">
        <v>257</v>
      </c>
      <c r="E14" s="303">
        <v>3762553</v>
      </c>
      <c r="F14" s="303">
        <v>3762553</v>
      </c>
      <c r="G14" s="303">
        <v>3762553</v>
      </c>
      <c r="H14" s="294"/>
    </row>
    <row r="15" spans="1:13" ht="68.400000000000006">
      <c r="A15" s="301" t="s">
        <v>268</v>
      </c>
      <c r="B15" s="302" t="s">
        <v>267</v>
      </c>
      <c r="C15" s="302" t="s">
        <v>269</v>
      </c>
      <c r="D15" s="302" t="s">
        <v>257</v>
      </c>
      <c r="E15" s="303">
        <v>2024655</v>
      </c>
      <c r="F15" s="303">
        <v>2024655</v>
      </c>
      <c r="G15" s="303">
        <v>2024655</v>
      </c>
      <c r="H15" s="294"/>
    </row>
    <row r="16" spans="1:13" ht="114">
      <c r="A16" s="301" t="s">
        <v>262</v>
      </c>
      <c r="B16" s="302" t="s">
        <v>267</v>
      </c>
      <c r="C16" s="302" t="s">
        <v>269</v>
      </c>
      <c r="D16" s="302" t="s">
        <v>263</v>
      </c>
      <c r="E16" s="303">
        <v>2024655</v>
      </c>
      <c r="F16" s="303">
        <v>2024655</v>
      </c>
      <c r="G16" s="303">
        <v>2024655</v>
      </c>
      <c r="H16" s="294"/>
    </row>
    <row r="17" spans="1:11" ht="45.6">
      <c r="A17" s="301" t="s">
        <v>264</v>
      </c>
      <c r="B17" s="302" t="s">
        <v>267</v>
      </c>
      <c r="C17" s="302" t="s">
        <v>269</v>
      </c>
      <c r="D17" s="302" t="s">
        <v>265</v>
      </c>
      <c r="E17" s="303">
        <v>2024655</v>
      </c>
      <c r="F17" s="303">
        <v>2024655</v>
      </c>
      <c r="G17" s="303">
        <v>2024655</v>
      </c>
      <c r="H17" s="294"/>
    </row>
    <row r="18" spans="1:11" ht="45.6">
      <c r="A18" s="301" t="s">
        <v>270</v>
      </c>
      <c r="B18" s="302" t="s">
        <v>267</v>
      </c>
      <c r="C18" s="302" t="s">
        <v>271</v>
      </c>
      <c r="D18" s="302" t="s">
        <v>257</v>
      </c>
      <c r="E18" s="303">
        <v>1737898</v>
      </c>
      <c r="F18" s="303">
        <v>1737898</v>
      </c>
      <c r="G18" s="303">
        <v>1737898</v>
      </c>
      <c r="H18" s="294"/>
    </row>
    <row r="19" spans="1:11" ht="114">
      <c r="A19" s="301" t="s">
        <v>262</v>
      </c>
      <c r="B19" s="302" t="s">
        <v>267</v>
      </c>
      <c r="C19" s="302" t="s">
        <v>271</v>
      </c>
      <c r="D19" s="302" t="s">
        <v>263</v>
      </c>
      <c r="E19" s="303">
        <v>1591522</v>
      </c>
      <c r="F19" s="303">
        <v>1591522</v>
      </c>
      <c r="G19" s="303">
        <v>1591522</v>
      </c>
      <c r="H19" s="294"/>
    </row>
    <row r="20" spans="1:11" ht="45.6">
      <c r="A20" s="301" t="s">
        <v>264</v>
      </c>
      <c r="B20" s="302" t="s">
        <v>267</v>
      </c>
      <c r="C20" s="302" t="s">
        <v>271</v>
      </c>
      <c r="D20" s="302" t="s">
        <v>265</v>
      </c>
      <c r="E20" s="303">
        <v>1591522</v>
      </c>
      <c r="F20" s="303">
        <v>1591522</v>
      </c>
      <c r="G20" s="303">
        <v>1591522</v>
      </c>
      <c r="H20" s="294"/>
    </row>
    <row r="21" spans="1:11" ht="45.6">
      <c r="A21" s="301" t="s">
        <v>272</v>
      </c>
      <c r="B21" s="302" t="s">
        <v>267</v>
      </c>
      <c r="C21" s="302" t="s">
        <v>271</v>
      </c>
      <c r="D21" s="302" t="s">
        <v>273</v>
      </c>
      <c r="E21" s="303">
        <v>146376</v>
      </c>
      <c r="F21" s="303">
        <v>146376</v>
      </c>
      <c r="G21" s="303">
        <v>146376</v>
      </c>
      <c r="H21" s="294"/>
    </row>
    <row r="22" spans="1:11" ht="68.400000000000006">
      <c r="A22" s="301" t="s">
        <v>274</v>
      </c>
      <c r="B22" s="302" t="s">
        <v>267</v>
      </c>
      <c r="C22" s="302" t="s">
        <v>271</v>
      </c>
      <c r="D22" s="302" t="s">
        <v>275</v>
      </c>
      <c r="E22" s="303">
        <v>146376</v>
      </c>
      <c r="F22" s="303">
        <v>146376</v>
      </c>
      <c r="G22" s="303">
        <v>146376</v>
      </c>
      <c r="H22" s="294"/>
    </row>
    <row r="23" spans="1:11" ht="91.2">
      <c r="A23" s="301" t="s">
        <v>276</v>
      </c>
      <c r="B23" s="302" t="s">
        <v>277</v>
      </c>
      <c r="C23" s="304" t="s">
        <v>256</v>
      </c>
      <c r="D23" s="302" t="s">
        <v>257</v>
      </c>
      <c r="E23" s="303">
        <v>51147621</v>
      </c>
      <c r="F23" s="303">
        <v>51147621</v>
      </c>
      <c r="G23" s="303">
        <v>51147621</v>
      </c>
      <c r="H23" s="294"/>
      <c r="I23" s="13"/>
      <c r="J23" s="13"/>
      <c r="K23" s="13"/>
    </row>
    <row r="24" spans="1:11" ht="68.400000000000006">
      <c r="A24" s="301" t="s">
        <v>278</v>
      </c>
      <c r="B24" s="302" t="s">
        <v>277</v>
      </c>
      <c r="C24" s="304" t="s">
        <v>279</v>
      </c>
      <c r="D24" s="302" t="s">
        <v>257</v>
      </c>
      <c r="E24" s="303">
        <v>2146679</v>
      </c>
      <c r="F24" s="303">
        <v>2146679</v>
      </c>
      <c r="G24" s="303">
        <v>2146679</v>
      </c>
      <c r="H24" s="294"/>
    </row>
    <row r="25" spans="1:11" ht="114">
      <c r="A25" s="301" t="s">
        <v>262</v>
      </c>
      <c r="B25" s="302" t="s">
        <v>277</v>
      </c>
      <c r="C25" s="304" t="s">
        <v>279</v>
      </c>
      <c r="D25" s="302" t="s">
        <v>263</v>
      </c>
      <c r="E25" s="303">
        <v>2146679</v>
      </c>
      <c r="F25" s="303">
        <v>2146679</v>
      </c>
      <c r="G25" s="303">
        <v>2146679</v>
      </c>
      <c r="H25" s="294"/>
    </row>
    <row r="26" spans="1:11" ht="45.6">
      <c r="A26" s="301" t="s">
        <v>264</v>
      </c>
      <c r="B26" s="302" t="s">
        <v>277</v>
      </c>
      <c r="C26" s="304" t="s">
        <v>279</v>
      </c>
      <c r="D26" s="302" t="s">
        <v>265</v>
      </c>
      <c r="E26" s="303">
        <v>2146679</v>
      </c>
      <c r="F26" s="303">
        <v>2146679</v>
      </c>
      <c r="G26" s="303">
        <v>2146679</v>
      </c>
      <c r="H26" s="294"/>
    </row>
    <row r="27" spans="1:11" ht="45.6">
      <c r="A27" s="301" t="s">
        <v>270</v>
      </c>
      <c r="B27" s="302" t="s">
        <v>277</v>
      </c>
      <c r="C27" s="304" t="s">
        <v>280</v>
      </c>
      <c r="D27" s="302" t="s">
        <v>257</v>
      </c>
      <c r="E27" s="303">
        <v>43384212</v>
      </c>
      <c r="F27" s="303">
        <v>43384212</v>
      </c>
      <c r="G27" s="303">
        <v>43384212</v>
      </c>
      <c r="H27" s="294"/>
    </row>
    <row r="28" spans="1:11" ht="114">
      <c r="A28" s="301" t="s">
        <v>262</v>
      </c>
      <c r="B28" s="302" t="s">
        <v>277</v>
      </c>
      <c r="C28" s="304" t="s">
        <v>280</v>
      </c>
      <c r="D28" s="302" t="s">
        <v>263</v>
      </c>
      <c r="E28" s="303">
        <v>43111192</v>
      </c>
      <c r="F28" s="303">
        <v>43111192</v>
      </c>
      <c r="G28" s="303">
        <v>43111192</v>
      </c>
      <c r="H28" s="294"/>
    </row>
    <row r="29" spans="1:11" ht="45.6">
      <c r="A29" s="301" t="s">
        <v>264</v>
      </c>
      <c r="B29" s="302" t="s">
        <v>277</v>
      </c>
      <c r="C29" s="304" t="s">
        <v>280</v>
      </c>
      <c r="D29" s="302" t="s">
        <v>265</v>
      </c>
      <c r="E29" s="303">
        <v>43111192</v>
      </c>
      <c r="F29" s="303">
        <v>43111192</v>
      </c>
      <c r="G29" s="303">
        <v>43111192</v>
      </c>
      <c r="H29" s="294"/>
    </row>
    <row r="30" spans="1:11" ht="45.6">
      <c r="A30" s="301" t="s">
        <v>272</v>
      </c>
      <c r="B30" s="302" t="s">
        <v>277</v>
      </c>
      <c r="C30" s="304" t="s">
        <v>280</v>
      </c>
      <c r="D30" s="302" t="s">
        <v>273</v>
      </c>
      <c r="E30" s="303">
        <v>117500</v>
      </c>
      <c r="F30" s="303">
        <v>117500</v>
      </c>
      <c r="G30" s="303">
        <v>117500</v>
      </c>
      <c r="H30" s="294"/>
    </row>
    <row r="31" spans="1:11" ht="68.400000000000006">
      <c r="A31" s="301" t="s">
        <v>274</v>
      </c>
      <c r="B31" s="302" t="s">
        <v>277</v>
      </c>
      <c r="C31" s="304" t="s">
        <v>280</v>
      </c>
      <c r="D31" s="302" t="s">
        <v>275</v>
      </c>
      <c r="E31" s="303">
        <v>117500</v>
      </c>
      <c r="F31" s="303">
        <v>117500</v>
      </c>
      <c r="G31" s="303">
        <v>117500</v>
      </c>
      <c r="H31" s="294"/>
    </row>
    <row r="32" spans="1:11" ht="22.8">
      <c r="A32" s="301" t="s">
        <v>281</v>
      </c>
      <c r="B32" s="302" t="s">
        <v>277</v>
      </c>
      <c r="C32" s="304" t="s">
        <v>280</v>
      </c>
      <c r="D32" s="302" t="s">
        <v>282</v>
      </c>
      <c r="E32" s="303">
        <v>155520</v>
      </c>
      <c r="F32" s="303">
        <v>155520</v>
      </c>
      <c r="G32" s="303">
        <v>155520</v>
      </c>
      <c r="H32" s="294"/>
    </row>
    <row r="33" spans="1:8" ht="22.8">
      <c r="A33" s="301" t="s">
        <v>283</v>
      </c>
      <c r="B33" s="302" t="s">
        <v>277</v>
      </c>
      <c r="C33" s="304" t="s">
        <v>280</v>
      </c>
      <c r="D33" s="302" t="s">
        <v>284</v>
      </c>
      <c r="E33" s="303">
        <v>155520</v>
      </c>
      <c r="F33" s="303">
        <v>155520</v>
      </c>
      <c r="G33" s="303">
        <v>155520</v>
      </c>
      <c r="H33" s="294"/>
    </row>
    <row r="34" spans="1:8" ht="273.60000000000002">
      <c r="A34" s="301" t="s">
        <v>285</v>
      </c>
      <c r="B34" s="302" t="s">
        <v>277</v>
      </c>
      <c r="C34" s="304" t="s">
        <v>286</v>
      </c>
      <c r="D34" s="302" t="s">
        <v>257</v>
      </c>
      <c r="E34" s="303">
        <v>1684959</v>
      </c>
      <c r="F34" s="303">
        <v>1684959</v>
      </c>
      <c r="G34" s="303">
        <v>1684959</v>
      </c>
      <c r="H34" s="294"/>
    </row>
    <row r="35" spans="1:8" ht="114">
      <c r="A35" s="301" t="s">
        <v>262</v>
      </c>
      <c r="B35" s="302" t="s">
        <v>277</v>
      </c>
      <c r="C35" s="304" t="s">
        <v>286</v>
      </c>
      <c r="D35" s="302" t="s">
        <v>263</v>
      </c>
      <c r="E35" s="303">
        <v>1459642</v>
      </c>
      <c r="F35" s="303">
        <v>1459642</v>
      </c>
      <c r="G35" s="303">
        <v>1459642</v>
      </c>
      <c r="H35" s="294"/>
    </row>
    <row r="36" spans="1:8" ht="45.6">
      <c r="A36" s="301" t="s">
        <v>264</v>
      </c>
      <c r="B36" s="302" t="s">
        <v>277</v>
      </c>
      <c r="C36" s="304" t="s">
        <v>286</v>
      </c>
      <c r="D36" s="302" t="s">
        <v>265</v>
      </c>
      <c r="E36" s="303">
        <v>1459642</v>
      </c>
      <c r="F36" s="303">
        <v>1459642</v>
      </c>
      <c r="G36" s="303">
        <v>1459642</v>
      </c>
      <c r="H36" s="294"/>
    </row>
    <row r="37" spans="1:8" ht="45.6">
      <c r="A37" s="301" t="s">
        <v>272</v>
      </c>
      <c r="B37" s="302" t="s">
        <v>277</v>
      </c>
      <c r="C37" s="304" t="s">
        <v>286</v>
      </c>
      <c r="D37" s="302" t="s">
        <v>273</v>
      </c>
      <c r="E37" s="303">
        <v>225317</v>
      </c>
      <c r="F37" s="303">
        <v>225317</v>
      </c>
      <c r="G37" s="303">
        <v>225317</v>
      </c>
      <c r="H37" s="294"/>
    </row>
    <row r="38" spans="1:8" ht="68.400000000000006">
      <c r="A38" s="301" t="s">
        <v>274</v>
      </c>
      <c r="B38" s="302" t="s">
        <v>277</v>
      </c>
      <c r="C38" s="304" t="s">
        <v>286</v>
      </c>
      <c r="D38" s="302" t="s">
        <v>275</v>
      </c>
      <c r="E38" s="303">
        <v>225317</v>
      </c>
      <c r="F38" s="303">
        <v>225317</v>
      </c>
      <c r="G38" s="303">
        <v>225317</v>
      </c>
      <c r="H38" s="294"/>
    </row>
    <row r="39" spans="1:8" ht="250.8">
      <c r="A39" s="301" t="s">
        <v>287</v>
      </c>
      <c r="B39" s="302" t="s">
        <v>277</v>
      </c>
      <c r="C39" s="304" t="s">
        <v>288</v>
      </c>
      <c r="D39" s="302" t="s">
        <v>257</v>
      </c>
      <c r="E39" s="303">
        <v>561653</v>
      </c>
      <c r="F39" s="303">
        <v>561653</v>
      </c>
      <c r="G39" s="303">
        <v>561653</v>
      </c>
      <c r="H39" s="294"/>
    </row>
    <row r="40" spans="1:8" ht="114">
      <c r="A40" s="301" t="s">
        <v>262</v>
      </c>
      <c r="B40" s="302" t="s">
        <v>277</v>
      </c>
      <c r="C40" s="304" t="s">
        <v>288</v>
      </c>
      <c r="D40" s="302" t="s">
        <v>263</v>
      </c>
      <c r="E40" s="303">
        <v>460948</v>
      </c>
      <c r="F40" s="303">
        <v>460948</v>
      </c>
      <c r="G40" s="303">
        <v>460948</v>
      </c>
      <c r="H40" s="294"/>
    </row>
    <row r="41" spans="1:8" ht="45.6">
      <c r="A41" s="301" t="s">
        <v>264</v>
      </c>
      <c r="B41" s="302" t="s">
        <v>277</v>
      </c>
      <c r="C41" s="304" t="s">
        <v>288</v>
      </c>
      <c r="D41" s="302" t="s">
        <v>265</v>
      </c>
      <c r="E41" s="303">
        <v>460948</v>
      </c>
      <c r="F41" s="303">
        <v>460948</v>
      </c>
      <c r="G41" s="303">
        <v>460948</v>
      </c>
      <c r="H41" s="294"/>
    </row>
    <row r="42" spans="1:8" ht="45.6">
      <c r="A42" s="301" t="s">
        <v>272</v>
      </c>
      <c r="B42" s="302" t="s">
        <v>277</v>
      </c>
      <c r="C42" s="304" t="s">
        <v>288</v>
      </c>
      <c r="D42" s="302" t="s">
        <v>273</v>
      </c>
      <c r="E42" s="303">
        <v>100705</v>
      </c>
      <c r="F42" s="303">
        <v>100705</v>
      </c>
      <c r="G42" s="303">
        <v>100705</v>
      </c>
      <c r="H42" s="294"/>
    </row>
    <row r="43" spans="1:8" ht="68.400000000000006">
      <c r="A43" s="301" t="s">
        <v>274</v>
      </c>
      <c r="B43" s="302" t="s">
        <v>277</v>
      </c>
      <c r="C43" s="304" t="s">
        <v>288</v>
      </c>
      <c r="D43" s="302" t="s">
        <v>275</v>
      </c>
      <c r="E43" s="303">
        <v>100705</v>
      </c>
      <c r="F43" s="303">
        <v>100705</v>
      </c>
      <c r="G43" s="303">
        <v>100705</v>
      </c>
      <c r="H43" s="294"/>
    </row>
    <row r="44" spans="1:8" ht="296.39999999999998">
      <c r="A44" s="301" t="s">
        <v>289</v>
      </c>
      <c r="B44" s="302" t="s">
        <v>277</v>
      </c>
      <c r="C44" s="304" t="s">
        <v>290</v>
      </c>
      <c r="D44" s="302" t="s">
        <v>257</v>
      </c>
      <c r="E44" s="303">
        <v>200</v>
      </c>
      <c r="F44" s="303">
        <v>200</v>
      </c>
      <c r="G44" s="303">
        <v>200</v>
      </c>
      <c r="H44" s="294"/>
    </row>
    <row r="45" spans="1:8" ht="45.6">
      <c r="A45" s="301" t="s">
        <v>272</v>
      </c>
      <c r="B45" s="302" t="s">
        <v>277</v>
      </c>
      <c r="C45" s="304" t="s">
        <v>290</v>
      </c>
      <c r="D45" s="302" t="s">
        <v>273</v>
      </c>
      <c r="E45" s="303">
        <v>200</v>
      </c>
      <c r="F45" s="303">
        <v>200</v>
      </c>
      <c r="G45" s="303">
        <v>200</v>
      </c>
      <c r="H45" s="294"/>
    </row>
    <row r="46" spans="1:8" ht="68.400000000000006">
      <c r="A46" s="301" t="s">
        <v>274</v>
      </c>
      <c r="B46" s="302" t="s">
        <v>277</v>
      </c>
      <c r="C46" s="304" t="s">
        <v>290</v>
      </c>
      <c r="D46" s="302" t="s">
        <v>275</v>
      </c>
      <c r="E46" s="303">
        <v>200</v>
      </c>
      <c r="F46" s="303">
        <v>200</v>
      </c>
      <c r="G46" s="303">
        <v>200</v>
      </c>
      <c r="H46" s="294"/>
    </row>
    <row r="47" spans="1:8" ht="45.6">
      <c r="A47" s="301" t="s">
        <v>291</v>
      </c>
      <c r="B47" s="302" t="s">
        <v>277</v>
      </c>
      <c r="C47" s="304" t="s">
        <v>292</v>
      </c>
      <c r="D47" s="302" t="s">
        <v>257</v>
      </c>
      <c r="E47" s="303">
        <v>2808265</v>
      </c>
      <c r="F47" s="303">
        <v>2808265</v>
      </c>
      <c r="G47" s="303">
        <v>2808265</v>
      </c>
      <c r="H47" s="294"/>
    </row>
    <row r="48" spans="1:8" ht="114">
      <c r="A48" s="301" t="s">
        <v>262</v>
      </c>
      <c r="B48" s="302" t="s">
        <v>277</v>
      </c>
      <c r="C48" s="304" t="s">
        <v>292</v>
      </c>
      <c r="D48" s="302" t="s">
        <v>263</v>
      </c>
      <c r="E48" s="303">
        <v>2393565</v>
      </c>
      <c r="F48" s="303">
        <v>2393565</v>
      </c>
      <c r="G48" s="303">
        <v>2393565</v>
      </c>
      <c r="H48" s="294"/>
    </row>
    <row r="49" spans="1:8" ht="45.6">
      <c r="A49" s="301" t="s">
        <v>264</v>
      </c>
      <c r="B49" s="302" t="s">
        <v>277</v>
      </c>
      <c r="C49" s="304" t="s">
        <v>292</v>
      </c>
      <c r="D49" s="302" t="s">
        <v>265</v>
      </c>
      <c r="E49" s="303">
        <v>2393565</v>
      </c>
      <c r="F49" s="303">
        <v>2393565</v>
      </c>
      <c r="G49" s="303">
        <v>2393565</v>
      </c>
      <c r="H49" s="294"/>
    </row>
    <row r="50" spans="1:8" ht="45.6">
      <c r="A50" s="301" t="s">
        <v>272</v>
      </c>
      <c r="B50" s="302" t="s">
        <v>277</v>
      </c>
      <c r="C50" s="304" t="s">
        <v>292</v>
      </c>
      <c r="D50" s="302" t="s">
        <v>273</v>
      </c>
      <c r="E50" s="303">
        <v>414700</v>
      </c>
      <c r="F50" s="303">
        <v>414700</v>
      </c>
      <c r="G50" s="303">
        <v>414700</v>
      </c>
      <c r="H50" s="294"/>
    </row>
    <row r="51" spans="1:8" ht="68.400000000000006">
      <c r="A51" s="301" t="s">
        <v>274</v>
      </c>
      <c r="B51" s="302" t="s">
        <v>277</v>
      </c>
      <c r="C51" s="304" t="s">
        <v>292</v>
      </c>
      <c r="D51" s="302" t="s">
        <v>275</v>
      </c>
      <c r="E51" s="303">
        <v>414700</v>
      </c>
      <c r="F51" s="303">
        <v>414700</v>
      </c>
      <c r="G51" s="303">
        <v>414700</v>
      </c>
      <c r="H51" s="294"/>
    </row>
    <row r="52" spans="1:8" ht="91.2">
      <c r="A52" s="301" t="s">
        <v>293</v>
      </c>
      <c r="B52" s="302" t="s">
        <v>277</v>
      </c>
      <c r="C52" s="304" t="s">
        <v>294</v>
      </c>
      <c r="D52" s="302" t="s">
        <v>257</v>
      </c>
      <c r="E52" s="303">
        <v>561653</v>
      </c>
      <c r="F52" s="303">
        <v>561653</v>
      </c>
      <c r="G52" s="303">
        <v>561653</v>
      </c>
      <c r="H52" s="294"/>
    </row>
    <row r="53" spans="1:8" ht="114">
      <c r="A53" s="301" t="s">
        <v>262</v>
      </c>
      <c r="B53" s="302" t="s">
        <v>277</v>
      </c>
      <c r="C53" s="304" t="s">
        <v>294</v>
      </c>
      <c r="D53" s="302" t="s">
        <v>263</v>
      </c>
      <c r="E53" s="303">
        <v>460948</v>
      </c>
      <c r="F53" s="303">
        <v>460948</v>
      </c>
      <c r="G53" s="303">
        <v>460948</v>
      </c>
      <c r="H53" s="294"/>
    </row>
    <row r="54" spans="1:8" ht="45.6">
      <c r="A54" s="301" t="s">
        <v>264</v>
      </c>
      <c r="B54" s="302" t="s">
        <v>277</v>
      </c>
      <c r="C54" s="304" t="s">
        <v>294</v>
      </c>
      <c r="D54" s="302" t="s">
        <v>265</v>
      </c>
      <c r="E54" s="303">
        <v>460948</v>
      </c>
      <c r="F54" s="303">
        <v>460948</v>
      </c>
      <c r="G54" s="303">
        <v>460948</v>
      </c>
      <c r="H54" s="294"/>
    </row>
    <row r="55" spans="1:8" ht="45.6">
      <c r="A55" s="301" t="s">
        <v>272</v>
      </c>
      <c r="B55" s="302" t="s">
        <v>277</v>
      </c>
      <c r="C55" s="304" t="s">
        <v>294</v>
      </c>
      <c r="D55" s="302" t="s">
        <v>273</v>
      </c>
      <c r="E55" s="303">
        <v>100705</v>
      </c>
      <c r="F55" s="303">
        <v>100705</v>
      </c>
      <c r="G55" s="303">
        <v>100705</v>
      </c>
      <c r="H55" s="294"/>
    </row>
    <row r="56" spans="1:8" ht="68.400000000000006">
      <c r="A56" s="301" t="s">
        <v>274</v>
      </c>
      <c r="B56" s="302" t="s">
        <v>277</v>
      </c>
      <c r="C56" s="304" t="s">
        <v>294</v>
      </c>
      <c r="D56" s="302" t="s">
        <v>275</v>
      </c>
      <c r="E56" s="303">
        <v>100705</v>
      </c>
      <c r="F56" s="303">
        <v>100705</v>
      </c>
      <c r="G56" s="303">
        <v>100705</v>
      </c>
      <c r="H56" s="294"/>
    </row>
    <row r="57" spans="1:8" ht="22.8">
      <c r="A57" s="301" t="s">
        <v>295</v>
      </c>
      <c r="B57" s="302" t="s">
        <v>296</v>
      </c>
      <c r="C57" s="304" t="s">
        <v>256</v>
      </c>
      <c r="D57" s="302" t="s">
        <v>257</v>
      </c>
      <c r="E57" s="303">
        <v>8441</v>
      </c>
      <c r="F57" s="303">
        <v>8837</v>
      </c>
      <c r="G57" s="303">
        <v>7854</v>
      </c>
      <c r="H57" s="294"/>
    </row>
    <row r="58" spans="1:8" ht="91.2">
      <c r="A58" s="301" t="s">
        <v>297</v>
      </c>
      <c r="B58" s="302" t="s">
        <v>296</v>
      </c>
      <c r="C58" s="304" t="s">
        <v>298</v>
      </c>
      <c r="D58" s="302" t="s">
        <v>257</v>
      </c>
      <c r="E58" s="303">
        <v>8441</v>
      </c>
      <c r="F58" s="303">
        <v>8837</v>
      </c>
      <c r="G58" s="303">
        <v>7854</v>
      </c>
      <c r="H58" s="294"/>
    </row>
    <row r="59" spans="1:8" ht="45.6">
      <c r="A59" s="301" t="s">
        <v>272</v>
      </c>
      <c r="B59" s="302" t="s">
        <v>296</v>
      </c>
      <c r="C59" s="304" t="s">
        <v>298</v>
      </c>
      <c r="D59" s="302" t="s">
        <v>273</v>
      </c>
      <c r="E59" s="303">
        <v>8441</v>
      </c>
      <c r="F59" s="303">
        <v>8837</v>
      </c>
      <c r="G59" s="303">
        <v>7854</v>
      </c>
      <c r="H59" s="294"/>
    </row>
    <row r="60" spans="1:8" ht="68.400000000000006">
      <c r="A60" s="301" t="s">
        <v>274</v>
      </c>
      <c r="B60" s="302" t="s">
        <v>296</v>
      </c>
      <c r="C60" s="304" t="s">
        <v>298</v>
      </c>
      <c r="D60" s="302" t="s">
        <v>275</v>
      </c>
      <c r="E60" s="303">
        <v>8441</v>
      </c>
      <c r="F60" s="303">
        <v>8837</v>
      </c>
      <c r="G60" s="303">
        <v>7854</v>
      </c>
      <c r="H60" s="294"/>
    </row>
    <row r="61" spans="1:8" ht="68.400000000000006">
      <c r="A61" s="301" t="s">
        <v>299</v>
      </c>
      <c r="B61" s="302" t="s">
        <v>300</v>
      </c>
      <c r="C61" s="304" t="s">
        <v>256</v>
      </c>
      <c r="D61" s="302" t="s">
        <v>257</v>
      </c>
      <c r="E61" s="303">
        <v>21650870</v>
      </c>
      <c r="F61" s="303">
        <v>21650870</v>
      </c>
      <c r="G61" s="303">
        <v>21650870</v>
      </c>
      <c r="H61" s="294"/>
    </row>
    <row r="62" spans="1:8" ht="45.6">
      <c r="A62" s="301" t="s">
        <v>270</v>
      </c>
      <c r="B62" s="302" t="s">
        <v>300</v>
      </c>
      <c r="C62" s="304" t="s">
        <v>301</v>
      </c>
      <c r="D62" s="302" t="s">
        <v>257</v>
      </c>
      <c r="E62" s="303">
        <v>18309940</v>
      </c>
      <c r="F62" s="303">
        <v>18309940</v>
      </c>
      <c r="G62" s="303">
        <v>18309940</v>
      </c>
      <c r="H62" s="294"/>
    </row>
    <row r="63" spans="1:8" ht="114">
      <c r="A63" s="301" t="s">
        <v>262</v>
      </c>
      <c r="B63" s="302" t="s">
        <v>300</v>
      </c>
      <c r="C63" s="304" t="s">
        <v>301</v>
      </c>
      <c r="D63" s="302" t="s">
        <v>263</v>
      </c>
      <c r="E63" s="303">
        <v>17600786</v>
      </c>
      <c r="F63" s="303">
        <v>17600786</v>
      </c>
      <c r="G63" s="303">
        <v>17600786</v>
      </c>
      <c r="H63" s="294"/>
    </row>
    <row r="64" spans="1:8" ht="45.6">
      <c r="A64" s="301" t="s">
        <v>264</v>
      </c>
      <c r="B64" s="302" t="s">
        <v>300</v>
      </c>
      <c r="C64" s="304" t="s">
        <v>301</v>
      </c>
      <c r="D64" s="302" t="s">
        <v>265</v>
      </c>
      <c r="E64" s="303">
        <v>17600786</v>
      </c>
      <c r="F64" s="303">
        <v>17600786</v>
      </c>
      <c r="G64" s="303">
        <v>17600786</v>
      </c>
      <c r="H64" s="294"/>
    </row>
    <row r="65" spans="1:8" ht="45.6">
      <c r="A65" s="301" t="s">
        <v>272</v>
      </c>
      <c r="B65" s="302" t="s">
        <v>300</v>
      </c>
      <c r="C65" s="304" t="s">
        <v>301</v>
      </c>
      <c r="D65" s="302" t="s">
        <v>273</v>
      </c>
      <c r="E65" s="303">
        <v>681654</v>
      </c>
      <c r="F65" s="303">
        <v>681654</v>
      </c>
      <c r="G65" s="303">
        <v>681654</v>
      </c>
      <c r="H65" s="294"/>
    </row>
    <row r="66" spans="1:8" ht="68.400000000000006">
      <c r="A66" s="301" t="s">
        <v>274</v>
      </c>
      <c r="B66" s="302" t="s">
        <v>300</v>
      </c>
      <c r="C66" s="304" t="s">
        <v>301</v>
      </c>
      <c r="D66" s="302" t="s">
        <v>275</v>
      </c>
      <c r="E66" s="303">
        <v>681654</v>
      </c>
      <c r="F66" s="303">
        <v>681654</v>
      </c>
      <c r="G66" s="303">
        <v>681654</v>
      </c>
      <c r="H66" s="294"/>
    </row>
    <row r="67" spans="1:8" ht="22.8">
      <c r="A67" s="301" t="s">
        <v>281</v>
      </c>
      <c r="B67" s="302" t="s">
        <v>300</v>
      </c>
      <c r="C67" s="304" t="s">
        <v>301</v>
      </c>
      <c r="D67" s="302" t="s">
        <v>282</v>
      </c>
      <c r="E67" s="303">
        <v>27500</v>
      </c>
      <c r="F67" s="303">
        <v>27500</v>
      </c>
      <c r="G67" s="303">
        <v>27500</v>
      </c>
      <c r="H67" s="294"/>
    </row>
    <row r="68" spans="1:8" ht="22.8">
      <c r="A68" s="301" t="s">
        <v>283</v>
      </c>
      <c r="B68" s="302" t="s">
        <v>300</v>
      </c>
      <c r="C68" s="304" t="s">
        <v>301</v>
      </c>
      <c r="D68" s="302" t="s">
        <v>284</v>
      </c>
      <c r="E68" s="303">
        <v>27500</v>
      </c>
      <c r="F68" s="303">
        <v>27500</v>
      </c>
      <c r="G68" s="303">
        <v>27500</v>
      </c>
      <c r="H68" s="294"/>
    </row>
    <row r="69" spans="1:8" ht="45.6">
      <c r="A69" s="301" t="s">
        <v>302</v>
      </c>
      <c r="B69" s="302" t="s">
        <v>300</v>
      </c>
      <c r="C69" s="304" t="s">
        <v>303</v>
      </c>
      <c r="D69" s="302" t="s">
        <v>257</v>
      </c>
      <c r="E69" s="303">
        <v>904831</v>
      </c>
      <c r="F69" s="303">
        <v>904831</v>
      </c>
      <c r="G69" s="303">
        <v>904831</v>
      </c>
      <c r="H69" s="294"/>
    </row>
    <row r="70" spans="1:8" ht="45.6">
      <c r="A70" s="301" t="s">
        <v>272</v>
      </c>
      <c r="B70" s="302" t="s">
        <v>300</v>
      </c>
      <c r="C70" s="304" t="s">
        <v>303</v>
      </c>
      <c r="D70" s="302" t="s">
        <v>273</v>
      </c>
      <c r="E70" s="303">
        <v>904831</v>
      </c>
      <c r="F70" s="303">
        <v>904831</v>
      </c>
      <c r="G70" s="303">
        <v>904831</v>
      </c>
      <c r="H70" s="294"/>
    </row>
    <row r="71" spans="1:8" ht="68.400000000000006">
      <c r="A71" s="301" t="s">
        <v>274</v>
      </c>
      <c r="B71" s="302" t="s">
        <v>300</v>
      </c>
      <c r="C71" s="304" t="s">
        <v>303</v>
      </c>
      <c r="D71" s="302" t="s">
        <v>275</v>
      </c>
      <c r="E71" s="303">
        <v>904831</v>
      </c>
      <c r="F71" s="303">
        <v>904831</v>
      </c>
      <c r="G71" s="303">
        <v>904831</v>
      </c>
      <c r="H71" s="294"/>
    </row>
    <row r="72" spans="1:8" ht="45.6">
      <c r="A72" s="301" t="s">
        <v>270</v>
      </c>
      <c r="B72" s="302" t="s">
        <v>300</v>
      </c>
      <c r="C72" s="304" t="s">
        <v>271</v>
      </c>
      <c r="D72" s="302" t="s">
        <v>257</v>
      </c>
      <c r="E72" s="303">
        <v>946883</v>
      </c>
      <c r="F72" s="303">
        <v>946883</v>
      </c>
      <c r="G72" s="303">
        <v>946883</v>
      </c>
      <c r="H72" s="294"/>
    </row>
    <row r="73" spans="1:8" ht="114">
      <c r="A73" s="301" t="s">
        <v>262</v>
      </c>
      <c r="B73" s="302" t="s">
        <v>300</v>
      </c>
      <c r="C73" s="304" t="s">
        <v>271</v>
      </c>
      <c r="D73" s="302" t="s">
        <v>263</v>
      </c>
      <c r="E73" s="303">
        <v>913083</v>
      </c>
      <c r="F73" s="303">
        <v>913083</v>
      </c>
      <c r="G73" s="303">
        <v>913083</v>
      </c>
      <c r="H73" s="294"/>
    </row>
    <row r="74" spans="1:8" ht="45.6">
      <c r="A74" s="301" t="s">
        <v>264</v>
      </c>
      <c r="B74" s="302" t="s">
        <v>300</v>
      </c>
      <c r="C74" s="304" t="s">
        <v>271</v>
      </c>
      <c r="D74" s="302" t="s">
        <v>265</v>
      </c>
      <c r="E74" s="303">
        <v>913083</v>
      </c>
      <c r="F74" s="303">
        <v>913083</v>
      </c>
      <c r="G74" s="303">
        <v>913083</v>
      </c>
      <c r="H74" s="294"/>
    </row>
    <row r="75" spans="1:8" ht="45.6">
      <c r="A75" s="301" t="s">
        <v>272</v>
      </c>
      <c r="B75" s="302" t="s">
        <v>300</v>
      </c>
      <c r="C75" s="304" t="s">
        <v>271</v>
      </c>
      <c r="D75" s="302" t="s">
        <v>273</v>
      </c>
      <c r="E75" s="303">
        <v>33800</v>
      </c>
      <c r="F75" s="303">
        <v>33800</v>
      </c>
      <c r="G75" s="303">
        <v>33800</v>
      </c>
      <c r="H75" s="294"/>
    </row>
    <row r="76" spans="1:8" ht="68.400000000000006">
      <c r="A76" s="301" t="s">
        <v>274</v>
      </c>
      <c r="B76" s="302" t="s">
        <v>300</v>
      </c>
      <c r="C76" s="304" t="s">
        <v>271</v>
      </c>
      <c r="D76" s="302" t="s">
        <v>275</v>
      </c>
      <c r="E76" s="303">
        <v>33800</v>
      </c>
      <c r="F76" s="303">
        <v>33800</v>
      </c>
      <c r="G76" s="303">
        <v>33800</v>
      </c>
      <c r="H76" s="294"/>
    </row>
    <row r="77" spans="1:8" ht="68.400000000000006">
      <c r="A77" s="301" t="s">
        <v>304</v>
      </c>
      <c r="B77" s="302" t="s">
        <v>300</v>
      </c>
      <c r="C77" s="304" t="s">
        <v>305</v>
      </c>
      <c r="D77" s="302" t="s">
        <v>257</v>
      </c>
      <c r="E77" s="303">
        <v>1489216</v>
      </c>
      <c r="F77" s="303">
        <v>1489216</v>
      </c>
      <c r="G77" s="303">
        <v>1489216</v>
      </c>
      <c r="H77" s="294"/>
    </row>
    <row r="78" spans="1:8" ht="114">
      <c r="A78" s="301" t="s">
        <v>262</v>
      </c>
      <c r="B78" s="302" t="s">
        <v>300</v>
      </c>
      <c r="C78" s="304" t="s">
        <v>305</v>
      </c>
      <c r="D78" s="302" t="s">
        <v>263</v>
      </c>
      <c r="E78" s="303">
        <v>1489216</v>
      </c>
      <c r="F78" s="303">
        <v>1489216</v>
      </c>
      <c r="G78" s="303">
        <v>1489216</v>
      </c>
      <c r="H78" s="294"/>
    </row>
    <row r="79" spans="1:8" ht="45.6">
      <c r="A79" s="301" t="s">
        <v>264</v>
      </c>
      <c r="B79" s="302" t="s">
        <v>300</v>
      </c>
      <c r="C79" s="304" t="s">
        <v>305</v>
      </c>
      <c r="D79" s="302" t="s">
        <v>265</v>
      </c>
      <c r="E79" s="303">
        <v>1489216</v>
      </c>
      <c r="F79" s="303">
        <v>1489216</v>
      </c>
      <c r="G79" s="303">
        <v>1489216</v>
      </c>
      <c r="H79" s="294"/>
    </row>
    <row r="80" spans="1:8" ht="22.8">
      <c r="A80" s="301" t="s">
        <v>306</v>
      </c>
      <c r="B80" s="302" t="s">
        <v>307</v>
      </c>
      <c r="C80" s="304" t="s">
        <v>256</v>
      </c>
      <c r="D80" s="302" t="s">
        <v>257</v>
      </c>
      <c r="E80" s="303">
        <v>8000000</v>
      </c>
      <c r="F80" s="303">
        <v>0</v>
      </c>
      <c r="G80" s="303">
        <v>0</v>
      </c>
      <c r="H80" s="294"/>
    </row>
    <row r="81" spans="1:8" ht="45.6">
      <c r="A81" s="301" t="s">
        <v>308</v>
      </c>
      <c r="B81" s="302" t="s">
        <v>307</v>
      </c>
      <c r="C81" s="304" t="s">
        <v>309</v>
      </c>
      <c r="D81" s="302" t="s">
        <v>257</v>
      </c>
      <c r="E81" s="303">
        <v>8000000</v>
      </c>
      <c r="F81" s="303">
        <v>0</v>
      </c>
      <c r="G81" s="303">
        <v>0</v>
      </c>
      <c r="H81" s="294"/>
    </row>
    <row r="82" spans="1:8" ht="22.8">
      <c r="A82" s="301" t="s">
        <v>281</v>
      </c>
      <c r="B82" s="302" t="s">
        <v>307</v>
      </c>
      <c r="C82" s="304" t="s">
        <v>309</v>
      </c>
      <c r="D82" s="302" t="s">
        <v>282</v>
      </c>
      <c r="E82" s="303">
        <v>8000000</v>
      </c>
      <c r="F82" s="303">
        <v>0</v>
      </c>
      <c r="G82" s="303">
        <v>0</v>
      </c>
      <c r="H82" s="294"/>
    </row>
    <row r="83" spans="1:8" ht="22.8">
      <c r="A83" s="301" t="s">
        <v>310</v>
      </c>
      <c r="B83" s="302" t="s">
        <v>307</v>
      </c>
      <c r="C83" s="304" t="s">
        <v>309</v>
      </c>
      <c r="D83" s="302" t="s">
        <v>311</v>
      </c>
      <c r="E83" s="303">
        <v>8000000</v>
      </c>
      <c r="F83" s="303">
        <v>0</v>
      </c>
      <c r="G83" s="303">
        <v>0</v>
      </c>
      <c r="H83" s="294"/>
    </row>
    <row r="84" spans="1:8" ht="22.8">
      <c r="A84" s="301" t="s">
        <v>312</v>
      </c>
      <c r="B84" s="302" t="s">
        <v>313</v>
      </c>
      <c r="C84" s="304" t="s">
        <v>256</v>
      </c>
      <c r="D84" s="302" t="s">
        <v>257</v>
      </c>
      <c r="E84" s="303">
        <v>5876914</v>
      </c>
      <c r="F84" s="303">
        <v>2579465</v>
      </c>
      <c r="G84" s="303">
        <v>2705925</v>
      </c>
      <c r="H84" s="294"/>
    </row>
    <row r="85" spans="1:8" ht="22.8">
      <c r="A85" s="301" t="s">
        <v>314</v>
      </c>
      <c r="B85" s="302" t="s">
        <v>313</v>
      </c>
      <c r="C85" s="304" t="s">
        <v>315</v>
      </c>
      <c r="D85" s="302" t="s">
        <v>257</v>
      </c>
      <c r="E85" s="303">
        <v>5876914</v>
      </c>
      <c r="F85" s="303">
        <v>2579465</v>
      </c>
      <c r="G85" s="303">
        <v>2705925</v>
      </c>
      <c r="H85" s="294"/>
    </row>
    <row r="86" spans="1:8" ht="22.8">
      <c r="A86" s="301" t="s">
        <v>281</v>
      </c>
      <c r="B86" s="302" t="s">
        <v>313</v>
      </c>
      <c r="C86" s="304" t="s">
        <v>315</v>
      </c>
      <c r="D86" s="302" t="s">
        <v>282</v>
      </c>
      <c r="E86" s="303">
        <v>5876914</v>
      </c>
      <c r="F86" s="303">
        <v>2579465</v>
      </c>
      <c r="G86" s="303">
        <v>2705925</v>
      </c>
      <c r="H86" s="294"/>
    </row>
    <row r="87" spans="1:8" ht="22.8">
      <c r="A87" s="301" t="s">
        <v>316</v>
      </c>
      <c r="B87" s="302" t="s">
        <v>313</v>
      </c>
      <c r="C87" s="304" t="s">
        <v>315</v>
      </c>
      <c r="D87" s="302" t="s">
        <v>317</v>
      </c>
      <c r="E87" s="303">
        <v>5876914</v>
      </c>
      <c r="F87" s="303">
        <v>2579465</v>
      </c>
      <c r="G87" s="303">
        <v>2705925</v>
      </c>
      <c r="H87" s="294"/>
    </row>
    <row r="88" spans="1:8" ht="22.8">
      <c r="A88" s="301" t="s">
        <v>318</v>
      </c>
      <c r="B88" s="302" t="s">
        <v>319</v>
      </c>
      <c r="C88" s="304" t="s">
        <v>256</v>
      </c>
      <c r="D88" s="302" t="s">
        <v>257</v>
      </c>
      <c r="E88" s="303">
        <v>61750179</v>
      </c>
      <c r="F88" s="303">
        <v>69047504</v>
      </c>
      <c r="G88" s="303">
        <v>83209429</v>
      </c>
      <c r="H88" s="294"/>
    </row>
    <row r="89" spans="1:8" ht="68.400000000000006">
      <c r="A89" s="301" t="s">
        <v>320</v>
      </c>
      <c r="B89" s="302" t="s">
        <v>319</v>
      </c>
      <c r="C89" s="304" t="s">
        <v>321</v>
      </c>
      <c r="D89" s="302" t="s">
        <v>257</v>
      </c>
      <c r="E89" s="303">
        <v>306960</v>
      </c>
      <c r="F89" s="303">
        <v>306960</v>
      </c>
      <c r="G89" s="303">
        <v>306960</v>
      </c>
      <c r="H89" s="294"/>
    </row>
    <row r="90" spans="1:8" ht="45.6">
      <c r="A90" s="301" t="s">
        <v>272</v>
      </c>
      <c r="B90" s="302" t="s">
        <v>319</v>
      </c>
      <c r="C90" s="304" t="s">
        <v>321</v>
      </c>
      <c r="D90" s="302" t="s">
        <v>273</v>
      </c>
      <c r="E90" s="303">
        <v>306960</v>
      </c>
      <c r="F90" s="303">
        <v>306960</v>
      </c>
      <c r="G90" s="303">
        <v>306960</v>
      </c>
      <c r="H90" s="294"/>
    </row>
    <row r="91" spans="1:8" ht="68.400000000000006">
      <c r="A91" s="301" t="s">
        <v>274</v>
      </c>
      <c r="B91" s="302" t="s">
        <v>319</v>
      </c>
      <c r="C91" s="304" t="s">
        <v>321</v>
      </c>
      <c r="D91" s="302" t="s">
        <v>275</v>
      </c>
      <c r="E91" s="303">
        <v>306960</v>
      </c>
      <c r="F91" s="303">
        <v>306960</v>
      </c>
      <c r="G91" s="303">
        <v>306960</v>
      </c>
      <c r="H91" s="294"/>
    </row>
    <row r="92" spans="1:8" ht="68.400000000000006">
      <c r="A92" s="301" t="s">
        <v>322</v>
      </c>
      <c r="B92" s="302" t="s">
        <v>319</v>
      </c>
      <c r="C92" s="304" t="s">
        <v>323</v>
      </c>
      <c r="D92" s="302" t="s">
        <v>257</v>
      </c>
      <c r="E92" s="303">
        <v>607692</v>
      </c>
      <c r="F92" s="303">
        <v>607692</v>
      </c>
      <c r="G92" s="303">
        <v>607692</v>
      </c>
      <c r="H92" s="294"/>
    </row>
    <row r="93" spans="1:8" ht="45.6">
      <c r="A93" s="301" t="s">
        <v>272</v>
      </c>
      <c r="B93" s="302" t="s">
        <v>319</v>
      </c>
      <c r="C93" s="304" t="s">
        <v>323</v>
      </c>
      <c r="D93" s="302" t="s">
        <v>273</v>
      </c>
      <c r="E93" s="303">
        <v>607692</v>
      </c>
      <c r="F93" s="303">
        <v>607692</v>
      </c>
      <c r="G93" s="303">
        <v>607692</v>
      </c>
      <c r="H93" s="294"/>
    </row>
    <row r="94" spans="1:8" ht="68.400000000000006">
      <c r="A94" s="301" t="s">
        <v>274</v>
      </c>
      <c r="B94" s="302" t="s">
        <v>319</v>
      </c>
      <c r="C94" s="304" t="s">
        <v>323</v>
      </c>
      <c r="D94" s="302" t="s">
        <v>275</v>
      </c>
      <c r="E94" s="303">
        <v>607692</v>
      </c>
      <c r="F94" s="303">
        <v>607692</v>
      </c>
      <c r="G94" s="303">
        <v>607692</v>
      </c>
      <c r="H94" s="294"/>
    </row>
    <row r="95" spans="1:8" ht="45.6">
      <c r="A95" s="301" t="s">
        <v>324</v>
      </c>
      <c r="B95" s="302" t="s">
        <v>319</v>
      </c>
      <c r="C95" s="304" t="s">
        <v>325</v>
      </c>
      <c r="D95" s="302" t="s">
        <v>257</v>
      </c>
      <c r="E95" s="303">
        <v>11651531</v>
      </c>
      <c r="F95" s="303">
        <v>11651531</v>
      </c>
      <c r="G95" s="303">
        <v>11651531</v>
      </c>
      <c r="H95" s="294"/>
    </row>
    <row r="96" spans="1:8" ht="68.400000000000006">
      <c r="A96" s="301" t="s">
        <v>326</v>
      </c>
      <c r="B96" s="302" t="s">
        <v>319</v>
      </c>
      <c r="C96" s="304" t="s">
        <v>325</v>
      </c>
      <c r="D96" s="302" t="s">
        <v>327</v>
      </c>
      <c r="E96" s="303">
        <v>11651531</v>
      </c>
      <c r="F96" s="303">
        <v>11651531</v>
      </c>
      <c r="G96" s="303">
        <v>11651531</v>
      </c>
      <c r="H96" s="294"/>
    </row>
    <row r="97" spans="1:8" ht="22.8">
      <c r="A97" s="301" t="s">
        <v>328</v>
      </c>
      <c r="B97" s="302" t="s">
        <v>319</v>
      </c>
      <c r="C97" s="304" t="s">
        <v>325</v>
      </c>
      <c r="D97" s="302" t="s">
        <v>329</v>
      </c>
      <c r="E97" s="303">
        <v>11651531</v>
      </c>
      <c r="F97" s="303">
        <v>11651531</v>
      </c>
      <c r="G97" s="303">
        <v>11651531</v>
      </c>
      <c r="H97" s="294"/>
    </row>
    <row r="98" spans="1:8" ht="68.400000000000006">
      <c r="A98" s="301" t="s">
        <v>330</v>
      </c>
      <c r="B98" s="302" t="s">
        <v>319</v>
      </c>
      <c r="C98" s="304" t="s">
        <v>331</v>
      </c>
      <c r="D98" s="302" t="s">
        <v>257</v>
      </c>
      <c r="E98" s="303">
        <v>31565118</v>
      </c>
      <c r="F98" s="303">
        <v>26065118</v>
      </c>
      <c r="G98" s="303">
        <v>26065118</v>
      </c>
      <c r="H98" s="294"/>
    </row>
    <row r="99" spans="1:8" ht="68.400000000000006">
      <c r="A99" s="301" t="s">
        <v>326</v>
      </c>
      <c r="B99" s="302" t="s">
        <v>319</v>
      </c>
      <c r="C99" s="304" t="s">
        <v>331</v>
      </c>
      <c r="D99" s="302" t="s">
        <v>327</v>
      </c>
      <c r="E99" s="303">
        <v>31565118</v>
      </c>
      <c r="F99" s="303">
        <v>26065118</v>
      </c>
      <c r="G99" s="303">
        <v>26065118</v>
      </c>
      <c r="H99" s="294"/>
    </row>
    <row r="100" spans="1:8" ht="22.8">
      <c r="A100" s="301" t="s">
        <v>328</v>
      </c>
      <c r="B100" s="302" t="s">
        <v>319</v>
      </c>
      <c r="C100" s="304" t="s">
        <v>331</v>
      </c>
      <c r="D100" s="302" t="s">
        <v>329</v>
      </c>
      <c r="E100" s="303">
        <v>31565118</v>
      </c>
      <c r="F100" s="303">
        <v>26065118</v>
      </c>
      <c r="G100" s="303">
        <v>26065118</v>
      </c>
      <c r="H100" s="294"/>
    </row>
    <row r="101" spans="1:8" ht="45.6">
      <c r="A101" s="301" t="s">
        <v>302</v>
      </c>
      <c r="B101" s="302" t="s">
        <v>319</v>
      </c>
      <c r="C101" s="304" t="s">
        <v>303</v>
      </c>
      <c r="D101" s="302" t="s">
        <v>257</v>
      </c>
      <c r="E101" s="303">
        <v>3336949</v>
      </c>
      <c r="F101" s="303">
        <v>3336949</v>
      </c>
      <c r="G101" s="303">
        <v>3336949</v>
      </c>
      <c r="H101" s="294"/>
    </row>
    <row r="102" spans="1:8" ht="45.6">
      <c r="A102" s="301" t="s">
        <v>272</v>
      </c>
      <c r="B102" s="302" t="s">
        <v>319</v>
      </c>
      <c r="C102" s="304" t="s">
        <v>303</v>
      </c>
      <c r="D102" s="302" t="s">
        <v>273</v>
      </c>
      <c r="E102" s="303">
        <v>3336949</v>
      </c>
      <c r="F102" s="303">
        <v>3336949</v>
      </c>
      <c r="G102" s="303">
        <v>3336949</v>
      </c>
      <c r="H102" s="294"/>
    </row>
    <row r="103" spans="1:8" ht="68.400000000000006">
      <c r="A103" s="301" t="s">
        <v>274</v>
      </c>
      <c r="B103" s="302" t="s">
        <v>319</v>
      </c>
      <c r="C103" s="304" t="s">
        <v>303</v>
      </c>
      <c r="D103" s="302" t="s">
        <v>275</v>
      </c>
      <c r="E103" s="303">
        <v>3336949</v>
      </c>
      <c r="F103" s="303">
        <v>3336949</v>
      </c>
      <c r="G103" s="303">
        <v>3336949</v>
      </c>
      <c r="H103" s="294"/>
    </row>
    <row r="104" spans="1:8" ht="68.400000000000006">
      <c r="A104" s="301" t="s">
        <v>320</v>
      </c>
      <c r="B104" s="302" t="s">
        <v>319</v>
      </c>
      <c r="C104" s="304" t="s">
        <v>332</v>
      </c>
      <c r="D104" s="302" t="s">
        <v>257</v>
      </c>
      <c r="E104" s="303">
        <v>717000</v>
      </c>
      <c r="F104" s="303">
        <v>717000</v>
      </c>
      <c r="G104" s="303">
        <v>717000</v>
      </c>
      <c r="H104" s="294"/>
    </row>
    <row r="105" spans="1:8" ht="45.6">
      <c r="A105" s="301" t="s">
        <v>272</v>
      </c>
      <c r="B105" s="302" t="s">
        <v>319</v>
      </c>
      <c r="C105" s="304" t="s">
        <v>332</v>
      </c>
      <c r="D105" s="302" t="s">
        <v>273</v>
      </c>
      <c r="E105" s="303">
        <v>717000</v>
      </c>
      <c r="F105" s="303">
        <v>717000</v>
      </c>
      <c r="G105" s="303">
        <v>717000</v>
      </c>
      <c r="H105" s="294"/>
    </row>
    <row r="106" spans="1:8" ht="68.400000000000006">
      <c r="A106" s="301" t="s">
        <v>274</v>
      </c>
      <c r="B106" s="302" t="s">
        <v>319</v>
      </c>
      <c r="C106" s="304" t="s">
        <v>332</v>
      </c>
      <c r="D106" s="302" t="s">
        <v>275</v>
      </c>
      <c r="E106" s="303">
        <v>717000</v>
      </c>
      <c r="F106" s="303">
        <v>717000</v>
      </c>
      <c r="G106" s="303">
        <v>717000</v>
      </c>
      <c r="H106" s="294"/>
    </row>
    <row r="107" spans="1:8" ht="68.400000000000006">
      <c r="A107" s="301" t="s">
        <v>333</v>
      </c>
      <c r="B107" s="302" t="s">
        <v>319</v>
      </c>
      <c r="C107" s="304" t="s">
        <v>334</v>
      </c>
      <c r="D107" s="302" t="s">
        <v>257</v>
      </c>
      <c r="E107" s="303">
        <v>200000</v>
      </c>
      <c r="F107" s="303">
        <v>200000</v>
      </c>
      <c r="G107" s="303">
        <v>200000</v>
      </c>
      <c r="H107" s="294"/>
    </row>
    <row r="108" spans="1:8" ht="45.6">
      <c r="A108" s="301" t="s">
        <v>272</v>
      </c>
      <c r="B108" s="302" t="s">
        <v>319</v>
      </c>
      <c r="C108" s="304" t="s">
        <v>334</v>
      </c>
      <c r="D108" s="302" t="s">
        <v>273</v>
      </c>
      <c r="E108" s="303">
        <v>200000</v>
      </c>
      <c r="F108" s="303">
        <v>200000</v>
      </c>
      <c r="G108" s="303">
        <v>200000</v>
      </c>
      <c r="H108" s="294"/>
    </row>
    <row r="109" spans="1:8" ht="68.400000000000006">
      <c r="A109" s="301" t="s">
        <v>274</v>
      </c>
      <c r="B109" s="302" t="s">
        <v>319</v>
      </c>
      <c r="C109" s="304" t="s">
        <v>334</v>
      </c>
      <c r="D109" s="302" t="s">
        <v>275</v>
      </c>
      <c r="E109" s="303">
        <v>200000</v>
      </c>
      <c r="F109" s="303">
        <v>200000</v>
      </c>
      <c r="G109" s="303">
        <v>200000</v>
      </c>
      <c r="H109" s="294"/>
    </row>
    <row r="110" spans="1:8" ht="45.6">
      <c r="A110" s="301" t="s">
        <v>335</v>
      </c>
      <c r="B110" s="302" t="s">
        <v>319</v>
      </c>
      <c r="C110" s="304" t="s">
        <v>336</v>
      </c>
      <c r="D110" s="302" t="s">
        <v>257</v>
      </c>
      <c r="E110" s="303">
        <v>598000</v>
      </c>
      <c r="F110" s="303">
        <v>498000</v>
      </c>
      <c r="G110" s="303">
        <v>498000</v>
      </c>
      <c r="H110" s="294"/>
    </row>
    <row r="111" spans="1:8" ht="45.6">
      <c r="A111" s="301" t="s">
        <v>272</v>
      </c>
      <c r="B111" s="302" t="s">
        <v>319</v>
      </c>
      <c r="C111" s="304" t="s">
        <v>336</v>
      </c>
      <c r="D111" s="302" t="s">
        <v>273</v>
      </c>
      <c r="E111" s="303">
        <v>598000</v>
      </c>
      <c r="F111" s="303">
        <v>498000</v>
      </c>
      <c r="G111" s="303">
        <v>498000</v>
      </c>
      <c r="H111" s="294"/>
    </row>
    <row r="112" spans="1:8" ht="68.400000000000006">
      <c r="A112" s="301" t="s">
        <v>274</v>
      </c>
      <c r="B112" s="302" t="s">
        <v>319</v>
      </c>
      <c r="C112" s="304" t="s">
        <v>336</v>
      </c>
      <c r="D112" s="302" t="s">
        <v>275</v>
      </c>
      <c r="E112" s="303">
        <v>598000</v>
      </c>
      <c r="F112" s="303">
        <v>498000</v>
      </c>
      <c r="G112" s="303">
        <v>498000</v>
      </c>
      <c r="H112" s="294"/>
    </row>
    <row r="113" spans="1:8" ht="45.6">
      <c r="A113" s="301" t="s">
        <v>270</v>
      </c>
      <c r="B113" s="302" t="s">
        <v>319</v>
      </c>
      <c r="C113" s="304" t="s">
        <v>337</v>
      </c>
      <c r="D113" s="302" t="s">
        <v>257</v>
      </c>
      <c r="E113" s="303">
        <v>12342929</v>
      </c>
      <c r="F113" s="303">
        <v>12342929</v>
      </c>
      <c r="G113" s="303">
        <v>12342929</v>
      </c>
      <c r="H113" s="294"/>
    </row>
    <row r="114" spans="1:8" ht="114">
      <c r="A114" s="301" t="s">
        <v>262</v>
      </c>
      <c r="B114" s="302" t="s">
        <v>319</v>
      </c>
      <c r="C114" s="304" t="s">
        <v>337</v>
      </c>
      <c r="D114" s="302" t="s">
        <v>263</v>
      </c>
      <c r="E114" s="303">
        <v>11858681</v>
      </c>
      <c r="F114" s="303">
        <v>11858681</v>
      </c>
      <c r="G114" s="303">
        <v>11858681</v>
      </c>
      <c r="H114" s="294"/>
    </row>
    <row r="115" spans="1:8" ht="45.6">
      <c r="A115" s="301" t="s">
        <v>264</v>
      </c>
      <c r="B115" s="302" t="s">
        <v>319</v>
      </c>
      <c r="C115" s="304" t="s">
        <v>337</v>
      </c>
      <c r="D115" s="302" t="s">
        <v>265</v>
      </c>
      <c r="E115" s="303">
        <v>11858681</v>
      </c>
      <c r="F115" s="303">
        <v>11858681</v>
      </c>
      <c r="G115" s="303">
        <v>11858681</v>
      </c>
      <c r="H115" s="294"/>
    </row>
    <row r="116" spans="1:8" ht="45.6">
      <c r="A116" s="301" t="s">
        <v>272</v>
      </c>
      <c r="B116" s="302" t="s">
        <v>319</v>
      </c>
      <c r="C116" s="304" t="s">
        <v>337</v>
      </c>
      <c r="D116" s="302" t="s">
        <v>273</v>
      </c>
      <c r="E116" s="303">
        <v>478748</v>
      </c>
      <c r="F116" s="303">
        <v>478748</v>
      </c>
      <c r="G116" s="303">
        <v>478748</v>
      </c>
      <c r="H116" s="294"/>
    </row>
    <row r="117" spans="1:8" ht="68.400000000000006">
      <c r="A117" s="301" t="s">
        <v>274</v>
      </c>
      <c r="B117" s="302" t="s">
        <v>319</v>
      </c>
      <c r="C117" s="304" t="s">
        <v>337</v>
      </c>
      <c r="D117" s="302" t="s">
        <v>275</v>
      </c>
      <c r="E117" s="303">
        <v>478748</v>
      </c>
      <c r="F117" s="303">
        <v>478748</v>
      </c>
      <c r="G117" s="303">
        <v>478748</v>
      </c>
      <c r="H117" s="294"/>
    </row>
    <row r="118" spans="1:8" ht="22.8">
      <c r="A118" s="301" t="s">
        <v>281</v>
      </c>
      <c r="B118" s="302" t="s">
        <v>319</v>
      </c>
      <c r="C118" s="304" t="s">
        <v>337</v>
      </c>
      <c r="D118" s="302" t="s">
        <v>282</v>
      </c>
      <c r="E118" s="303">
        <v>5500</v>
      </c>
      <c r="F118" s="303">
        <v>5500</v>
      </c>
      <c r="G118" s="303">
        <v>5500</v>
      </c>
      <c r="H118" s="294"/>
    </row>
    <row r="119" spans="1:8" ht="22.8">
      <c r="A119" s="301" t="s">
        <v>283</v>
      </c>
      <c r="B119" s="302" t="s">
        <v>319</v>
      </c>
      <c r="C119" s="304" t="s">
        <v>337</v>
      </c>
      <c r="D119" s="302" t="s">
        <v>284</v>
      </c>
      <c r="E119" s="303">
        <v>5500</v>
      </c>
      <c r="F119" s="303">
        <v>5500</v>
      </c>
      <c r="G119" s="303">
        <v>5500</v>
      </c>
      <c r="H119" s="294"/>
    </row>
    <row r="120" spans="1:8" ht="68.400000000000006">
      <c r="A120" s="301" t="s">
        <v>333</v>
      </c>
      <c r="B120" s="302" t="s">
        <v>319</v>
      </c>
      <c r="C120" s="304" t="s">
        <v>338</v>
      </c>
      <c r="D120" s="302" t="s">
        <v>257</v>
      </c>
      <c r="E120" s="303">
        <v>424000</v>
      </c>
      <c r="F120" s="303">
        <v>424000</v>
      </c>
      <c r="G120" s="303">
        <v>424000</v>
      </c>
      <c r="H120" s="294"/>
    </row>
    <row r="121" spans="1:8" ht="45.6">
      <c r="A121" s="301" t="s">
        <v>272</v>
      </c>
      <c r="B121" s="302" t="s">
        <v>319</v>
      </c>
      <c r="C121" s="304" t="s">
        <v>338</v>
      </c>
      <c r="D121" s="302" t="s">
        <v>273</v>
      </c>
      <c r="E121" s="303">
        <v>424000</v>
      </c>
      <c r="F121" s="303">
        <v>424000</v>
      </c>
      <c r="G121" s="303">
        <v>424000</v>
      </c>
      <c r="H121" s="294"/>
    </row>
    <row r="122" spans="1:8" ht="68.400000000000006">
      <c r="A122" s="301" t="s">
        <v>274</v>
      </c>
      <c r="B122" s="302" t="s">
        <v>319</v>
      </c>
      <c r="C122" s="304" t="s">
        <v>338</v>
      </c>
      <c r="D122" s="302" t="s">
        <v>275</v>
      </c>
      <c r="E122" s="303">
        <v>424000</v>
      </c>
      <c r="F122" s="303">
        <v>424000</v>
      </c>
      <c r="G122" s="303">
        <v>424000</v>
      </c>
      <c r="H122" s="294"/>
    </row>
    <row r="123" spans="1:8" ht="22.8">
      <c r="A123" s="301" t="s">
        <v>339</v>
      </c>
      <c r="B123" s="302" t="s">
        <v>319</v>
      </c>
      <c r="C123" s="304" t="s">
        <v>340</v>
      </c>
      <c r="D123" s="302" t="s">
        <v>257</v>
      </c>
      <c r="E123" s="303">
        <v>0</v>
      </c>
      <c r="F123" s="303">
        <v>12897325</v>
      </c>
      <c r="G123" s="303">
        <v>27059250</v>
      </c>
      <c r="H123" s="294"/>
    </row>
    <row r="124" spans="1:8" ht="22.8">
      <c r="A124" s="301" t="s">
        <v>281</v>
      </c>
      <c r="B124" s="302" t="s">
        <v>319</v>
      </c>
      <c r="C124" s="304" t="s">
        <v>340</v>
      </c>
      <c r="D124" s="302" t="s">
        <v>282</v>
      </c>
      <c r="E124" s="303">
        <v>0</v>
      </c>
      <c r="F124" s="303">
        <v>12897325</v>
      </c>
      <c r="G124" s="303">
        <v>27059250</v>
      </c>
      <c r="H124" s="294"/>
    </row>
    <row r="125" spans="1:8" ht="22.8">
      <c r="A125" s="301" t="s">
        <v>316</v>
      </c>
      <c r="B125" s="302" t="s">
        <v>319</v>
      </c>
      <c r="C125" s="304" t="s">
        <v>340</v>
      </c>
      <c r="D125" s="302" t="s">
        <v>317</v>
      </c>
      <c r="E125" s="303">
        <v>0</v>
      </c>
      <c r="F125" s="303">
        <v>12897325</v>
      </c>
      <c r="G125" s="303">
        <v>27059250</v>
      </c>
      <c r="H125" s="294"/>
    </row>
    <row r="126" spans="1:8" ht="22.8">
      <c r="A126" s="298" t="s">
        <v>341</v>
      </c>
      <c r="B126" s="299" t="s">
        <v>342</v>
      </c>
      <c r="C126" s="305" t="s">
        <v>256</v>
      </c>
      <c r="D126" s="299" t="s">
        <v>257</v>
      </c>
      <c r="E126" s="300">
        <v>4195637</v>
      </c>
      <c r="F126" s="300">
        <v>4384670</v>
      </c>
      <c r="G126" s="300">
        <v>4539242</v>
      </c>
      <c r="H126" s="294"/>
    </row>
    <row r="127" spans="1:8" ht="22.8">
      <c r="A127" s="301" t="s">
        <v>343</v>
      </c>
      <c r="B127" s="302" t="s">
        <v>344</v>
      </c>
      <c r="C127" s="304" t="s">
        <v>256</v>
      </c>
      <c r="D127" s="302" t="s">
        <v>257</v>
      </c>
      <c r="E127" s="303">
        <v>4195637</v>
      </c>
      <c r="F127" s="303">
        <v>4384670</v>
      </c>
      <c r="G127" s="303">
        <v>4539242</v>
      </c>
      <c r="H127" s="294"/>
    </row>
    <row r="128" spans="1:8" ht="72" customHeight="1">
      <c r="A128" s="301" t="s">
        <v>1251</v>
      </c>
      <c r="B128" s="302" t="s">
        <v>344</v>
      </c>
      <c r="C128" s="304" t="s">
        <v>345</v>
      </c>
      <c r="D128" s="302" t="s">
        <v>257</v>
      </c>
      <c r="E128" s="303">
        <v>4195637</v>
      </c>
      <c r="F128" s="303">
        <v>4384670</v>
      </c>
      <c r="G128" s="303">
        <v>4539242</v>
      </c>
      <c r="H128" s="294"/>
    </row>
    <row r="129" spans="1:11" ht="22.8">
      <c r="A129" s="301" t="s">
        <v>346</v>
      </c>
      <c r="B129" s="302" t="s">
        <v>344</v>
      </c>
      <c r="C129" s="304" t="s">
        <v>345</v>
      </c>
      <c r="D129" s="302" t="s">
        <v>347</v>
      </c>
      <c r="E129" s="303">
        <v>4195637</v>
      </c>
      <c r="F129" s="303">
        <v>4384670</v>
      </c>
      <c r="G129" s="303">
        <v>4539242</v>
      </c>
      <c r="H129" s="294"/>
    </row>
    <row r="130" spans="1:11" ht="22.8">
      <c r="A130" s="301" t="s">
        <v>348</v>
      </c>
      <c r="B130" s="302" t="s">
        <v>344</v>
      </c>
      <c r="C130" s="304" t="s">
        <v>345</v>
      </c>
      <c r="D130" s="302" t="s">
        <v>349</v>
      </c>
      <c r="E130" s="303">
        <v>4195637</v>
      </c>
      <c r="F130" s="303">
        <v>4384670</v>
      </c>
      <c r="G130" s="303">
        <v>4539242</v>
      </c>
      <c r="H130" s="294"/>
    </row>
    <row r="131" spans="1:11" ht="45.6">
      <c r="A131" s="298" t="s">
        <v>350</v>
      </c>
      <c r="B131" s="299" t="s">
        <v>351</v>
      </c>
      <c r="C131" s="305" t="s">
        <v>256</v>
      </c>
      <c r="D131" s="299" t="s">
        <v>257</v>
      </c>
      <c r="E131" s="300">
        <v>8999015</v>
      </c>
      <c r="F131" s="300">
        <v>8999015</v>
      </c>
      <c r="G131" s="300">
        <v>8999015</v>
      </c>
      <c r="H131" s="294"/>
    </row>
    <row r="132" spans="1:11" ht="22.8">
      <c r="A132" s="301" t="s">
        <v>352</v>
      </c>
      <c r="B132" s="302" t="s">
        <v>353</v>
      </c>
      <c r="C132" s="304" t="s">
        <v>256</v>
      </c>
      <c r="D132" s="302" t="s">
        <v>257</v>
      </c>
      <c r="E132" s="303">
        <v>3332790</v>
      </c>
      <c r="F132" s="303">
        <v>3332790</v>
      </c>
      <c r="G132" s="303">
        <v>3332790</v>
      </c>
      <c r="H132" s="294"/>
    </row>
    <row r="133" spans="1:11" ht="68.400000000000006">
      <c r="A133" s="301" t="s">
        <v>322</v>
      </c>
      <c r="B133" s="302" t="s">
        <v>353</v>
      </c>
      <c r="C133" s="304" t="s">
        <v>323</v>
      </c>
      <c r="D133" s="302" t="s">
        <v>257</v>
      </c>
      <c r="E133" s="303">
        <v>1906790</v>
      </c>
      <c r="F133" s="303">
        <v>1906790</v>
      </c>
      <c r="G133" s="303">
        <v>1906790</v>
      </c>
      <c r="H133" s="294"/>
    </row>
    <row r="134" spans="1:11" ht="45.6">
      <c r="A134" s="301" t="s">
        <v>272</v>
      </c>
      <c r="B134" s="302" t="s">
        <v>353</v>
      </c>
      <c r="C134" s="304" t="s">
        <v>323</v>
      </c>
      <c r="D134" s="302" t="s">
        <v>273</v>
      </c>
      <c r="E134" s="303">
        <v>1906790</v>
      </c>
      <c r="F134" s="303">
        <v>1906790</v>
      </c>
      <c r="G134" s="303">
        <v>1906790</v>
      </c>
      <c r="H134" s="294"/>
    </row>
    <row r="135" spans="1:11" ht="68.400000000000006">
      <c r="A135" s="301" t="s">
        <v>274</v>
      </c>
      <c r="B135" s="302" t="s">
        <v>353</v>
      </c>
      <c r="C135" s="304" t="s">
        <v>323</v>
      </c>
      <c r="D135" s="302" t="s">
        <v>275</v>
      </c>
      <c r="E135" s="303">
        <v>1906790</v>
      </c>
      <c r="F135" s="303">
        <v>1906790</v>
      </c>
      <c r="G135" s="303">
        <v>1906790</v>
      </c>
      <c r="H135" s="294"/>
    </row>
    <row r="136" spans="1:11" ht="68.400000000000006">
      <c r="A136" s="301" t="s">
        <v>354</v>
      </c>
      <c r="B136" s="302" t="s">
        <v>353</v>
      </c>
      <c r="C136" s="304" t="s">
        <v>355</v>
      </c>
      <c r="D136" s="302" t="s">
        <v>257</v>
      </c>
      <c r="E136" s="303">
        <v>1176000</v>
      </c>
      <c r="F136" s="303">
        <v>1176000</v>
      </c>
      <c r="G136" s="303">
        <v>1176000</v>
      </c>
      <c r="H136" s="294"/>
    </row>
    <row r="137" spans="1:11" ht="45.6">
      <c r="A137" s="301" t="s">
        <v>272</v>
      </c>
      <c r="B137" s="302" t="s">
        <v>353</v>
      </c>
      <c r="C137" s="304" t="s">
        <v>355</v>
      </c>
      <c r="D137" s="302" t="s">
        <v>273</v>
      </c>
      <c r="E137" s="303">
        <v>1176000</v>
      </c>
      <c r="F137" s="303">
        <v>1176000</v>
      </c>
      <c r="G137" s="303">
        <v>1176000</v>
      </c>
      <c r="H137" s="294"/>
    </row>
    <row r="138" spans="1:11" ht="68.400000000000006">
      <c r="A138" s="301" t="s">
        <v>274</v>
      </c>
      <c r="B138" s="302" t="s">
        <v>353</v>
      </c>
      <c r="C138" s="304" t="s">
        <v>355</v>
      </c>
      <c r="D138" s="302" t="s">
        <v>275</v>
      </c>
      <c r="E138" s="303">
        <v>1176000</v>
      </c>
      <c r="F138" s="303">
        <v>1176000</v>
      </c>
      <c r="G138" s="303">
        <v>1176000</v>
      </c>
      <c r="H138" s="294"/>
    </row>
    <row r="139" spans="1:11" ht="91.2">
      <c r="A139" s="301" t="s">
        <v>356</v>
      </c>
      <c r="B139" s="302" t="s">
        <v>353</v>
      </c>
      <c r="C139" s="304" t="s">
        <v>357</v>
      </c>
      <c r="D139" s="302" t="s">
        <v>257</v>
      </c>
      <c r="E139" s="303">
        <v>250000</v>
      </c>
      <c r="F139" s="303">
        <v>250000</v>
      </c>
      <c r="G139" s="303">
        <v>250000</v>
      </c>
      <c r="H139" s="294"/>
    </row>
    <row r="140" spans="1:11" ht="45.6">
      <c r="A140" s="301" t="s">
        <v>272</v>
      </c>
      <c r="B140" s="302" t="s">
        <v>353</v>
      </c>
      <c r="C140" s="304" t="s">
        <v>357</v>
      </c>
      <c r="D140" s="302" t="s">
        <v>273</v>
      </c>
      <c r="E140" s="303">
        <v>250000</v>
      </c>
      <c r="F140" s="303">
        <v>250000</v>
      </c>
      <c r="G140" s="303">
        <v>250000</v>
      </c>
      <c r="H140" s="294"/>
      <c r="I140" s="13"/>
      <c r="J140" s="13"/>
      <c r="K140" s="13"/>
    </row>
    <row r="141" spans="1:11" ht="68.400000000000006">
      <c r="A141" s="301" t="s">
        <v>274</v>
      </c>
      <c r="B141" s="302" t="s">
        <v>353</v>
      </c>
      <c r="C141" s="304" t="s">
        <v>357</v>
      </c>
      <c r="D141" s="302" t="s">
        <v>275</v>
      </c>
      <c r="E141" s="303">
        <v>250000</v>
      </c>
      <c r="F141" s="303">
        <v>250000</v>
      </c>
      <c r="G141" s="303">
        <v>250000</v>
      </c>
      <c r="H141" s="294"/>
    </row>
    <row r="142" spans="1:11" ht="68.400000000000006">
      <c r="A142" s="301" t="s">
        <v>358</v>
      </c>
      <c r="B142" s="302" t="s">
        <v>359</v>
      </c>
      <c r="C142" s="304" t="s">
        <v>256</v>
      </c>
      <c r="D142" s="302" t="s">
        <v>257</v>
      </c>
      <c r="E142" s="303">
        <v>5666225</v>
      </c>
      <c r="F142" s="303">
        <v>5666225</v>
      </c>
      <c r="G142" s="303">
        <v>5666225</v>
      </c>
      <c r="H142" s="294"/>
    </row>
    <row r="143" spans="1:11" ht="22.8">
      <c r="A143" s="301" t="s">
        <v>360</v>
      </c>
      <c r="B143" s="302" t="s">
        <v>359</v>
      </c>
      <c r="C143" s="304" t="s">
        <v>361</v>
      </c>
      <c r="D143" s="302" t="s">
        <v>257</v>
      </c>
      <c r="E143" s="303">
        <v>5019115</v>
      </c>
      <c r="F143" s="303">
        <v>5019115</v>
      </c>
      <c r="G143" s="303">
        <v>5019115</v>
      </c>
      <c r="H143" s="294"/>
    </row>
    <row r="144" spans="1:11" ht="114">
      <c r="A144" s="301" t="s">
        <v>262</v>
      </c>
      <c r="B144" s="302" t="s">
        <v>359</v>
      </c>
      <c r="C144" s="304" t="s">
        <v>361</v>
      </c>
      <c r="D144" s="302" t="s">
        <v>263</v>
      </c>
      <c r="E144" s="303">
        <v>4278577</v>
      </c>
      <c r="F144" s="303">
        <v>4278577</v>
      </c>
      <c r="G144" s="303">
        <v>4278577</v>
      </c>
      <c r="H144" s="294"/>
    </row>
    <row r="145" spans="1:11" ht="45.6">
      <c r="A145" s="301" t="s">
        <v>362</v>
      </c>
      <c r="B145" s="302" t="s">
        <v>359</v>
      </c>
      <c r="C145" s="304" t="s">
        <v>361</v>
      </c>
      <c r="D145" s="302" t="s">
        <v>363</v>
      </c>
      <c r="E145" s="303">
        <v>4278577</v>
      </c>
      <c r="F145" s="303">
        <v>4278577</v>
      </c>
      <c r="G145" s="303">
        <v>4278577</v>
      </c>
      <c r="H145" s="294"/>
    </row>
    <row r="146" spans="1:11" ht="45.6">
      <c r="A146" s="301" t="s">
        <v>272</v>
      </c>
      <c r="B146" s="302" t="s">
        <v>359</v>
      </c>
      <c r="C146" s="304" t="s">
        <v>361</v>
      </c>
      <c r="D146" s="302" t="s">
        <v>273</v>
      </c>
      <c r="E146" s="303">
        <v>740538</v>
      </c>
      <c r="F146" s="303">
        <v>740538</v>
      </c>
      <c r="G146" s="303">
        <v>740538</v>
      </c>
      <c r="H146" s="294"/>
    </row>
    <row r="147" spans="1:11" ht="68.400000000000006">
      <c r="A147" s="301" t="s">
        <v>274</v>
      </c>
      <c r="B147" s="302" t="s">
        <v>359</v>
      </c>
      <c r="C147" s="304" t="s">
        <v>361</v>
      </c>
      <c r="D147" s="302" t="s">
        <v>275</v>
      </c>
      <c r="E147" s="303">
        <v>740538</v>
      </c>
      <c r="F147" s="303">
        <v>740538</v>
      </c>
      <c r="G147" s="303">
        <v>740538</v>
      </c>
      <c r="H147" s="294"/>
    </row>
    <row r="148" spans="1:11" ht="54" customHeight="1">
      <c r="A148" s="301" t="s">
        <v>1252</v>
      </c>
      <c r="B148" s="302" t="s">
        <v>359</v>
      </c>
      <c r="C148" s="304" t="s">
        <v>1242</v>
      </c>
      <c r="D148" s="302" t="s">
        <v>257</v>
      </c>
      <c r="E148" s="303">
        <v>35590</v>
      </c>
      <c r="F148" s="303">
        <v>35590</v>
      </c>
      <c r="G148" s="303">
        <v>35590</v>
      </c>
      <c r="H148" s="294"/>
    </row>
    <row r="149" spans="1:11" ht="45.6">
      <c r="A149" s="301" t="s">
        <v>272</v>
      </c>
      <c r="B149" s="302" t="s">
        <v>359</v>
      </c>
      <c r="C149" s="304" t="s">
        <v>1242</v>
      </c>
      <c r="D149" s="302" t="s">
        <v>273</v>
      </c>
      <c r="E149" s="303">
        <v>35590</v>
      </c>
      <c r="F149" s="303">
        <v>35590</v>
      </c>
      <c r="G149" s="303">
        <v>35590</v>
      </c>
      <c r="H149" s="294"/>
    </row>
    <row r="150" spans="1:11" ht="68.400000000000006">
      <c r="A150" s="301" t="s">
        <v>274</v>
      </c>
      <c r="B150" s="302" t="s">
        <v>359</v>
      </c>
      <c r="C150" s="304" t="s">
        <v>1242</v>
      </c>
      <c r="D150" s="302" t="s">
        <v>275</v>
      </c>
      <c r="E150" s="303">
        <v>35590</v>
      </c>
      <c r="F150" s="303">
        <v>35590</v>
      </c>
      <c r="G150" s="303">
        <v>35590</v>
      </c>
      <c r="H150" s="294"/>
    </row>
    <row r="151" spans="1:11" ht="22.8">
      <c r="A151" s="301" t="s">
        <v>364</v>
      </c>
      <c r="B151" s="302" t="s">
        <v>359</v>
      </c>
      <c r="C151" s="304" t="s">
        <v>365</v>
      </c>
      <c r="D151" s="302" t="s">
        <v>257</v>
      </c>
      <c r="E151" s="303">
        <v>361520</v>
      </c>
      <c r="F151" s="303">
        <v>361520</v>
      </c>
      <c r="G151" s="303">
        <v>361520</v>
      </c>
      <c r="H151" s="294"/>
    </row>
    <row r="152" spans="1:11" ht="45.6">
      <c r="A152" s="301" t="s">
        <v>272</v>
      </c>
      <c r="B152" s="302" t="s">
        <v>359</v>
      </c>
      <c r="C152" s="304" t="s">
        <v>365</v>
      </c>
      <c r="D152" s="302" t="s">
        <v>273</v>
      </c>
      <c r="E152" s="303">
        <v>81520</v>
      </c>
      <c r="F152" s="303">
        <v>81520</v>
      </c>
      <c r="G152" s="303">
        <v>81520</v>
      </c>
      <c r="H152" s="294"/>
    </row>
    <row r="153" spans="1:11" ht="68.400000000000006">
      <c r="A153" s="301" t="s">
        <v>274</v>
      </c>
      <c r="B153" s="302" t="s">
        <v>359</v>
      </c>
      <c r="C153" s="304" t="s">
        <v>365</v>
      </c>
      <c r="D153" s="302" t="s">
        <v>275</v>
      </c>
      <c r="E153" s="303">
        <v>81520</v>
      </c>
      <c r="F153" s="303">
        <v>81520</v>
      </c>
      <c r="G153" s="303">
        <v>81520</v>
      </c>
      <c r="H153" s="294"/>
      <c r="I153" s="13"/>
      <c r="J153" s="13"/>
      <c r="K153" s="13"/>
    </row>
    <row r="154" spans="1:11" ht="49.5" customHeight="1">
      <c r="A154" s="301" t="s">
        <v>281</v>
      </c>
      <c r="B154" s="302" t="s">
        <v>359</v>
      </c>
      <c r="C154" s="304" t="s">
        <v>365</v>
      </c>
      <c r="D154" s="302" t="s">
        <v>282</v>
      </c>
      <c r="E154" s="303">
        <v>280000</v>
      </c>
      <c r="F154" s="303">
        <v>280000</v>
      </c>
      <c r="G154" s="303">
        <v>280000</v>
      </c>
      <c r="H154" s="294"/>
    </row>
    <row r="155" spans="1:11" ht="91.2">
      <c r="A155" s="301" t="s">
        <v>366</v>
      </c>
      <c r="B155" s="302" t="s">
        <v>359</v>
      </c>
      <c r="C155" s="304" t="s">
        <v>365</v>
      </c>
      <c r="D155" s="302" t="s">
        <v>367</v>
      </c>
      <c r="E155" s="303">
        <v>280000</v>
      </c>
      <c r="F155" s="303">
        <v>280000</v>
      </c>
      <c r="G155" s="303">
        <v>280000</v>
      </c>
      <c r="H155" s="294"/>
    </row>
    <row r="156" spans="1:11" ht="91.2">
      <c r="A156" s="301" t="s">
        <v>356</v>
      </c>
      <c r="B156" s="302" t="s">
        <v>359</v>
      </c>
      <c r="C156" s="304" t="s">
        <v>368</v>
      </c>
      <c r="D156" s="302" t="s">
        <v>257</v>
      </c>
      <c r="E156" s="303">
        <v>250000</v>
      </c>
      <c r="F156" s="303">
        <v>250000</v>
      </c>
      <c r="G156" s="303">
        <v>250000</v>
      </c>
      <c r="H156" s="294"/>
    </row>
    <row r="157" spans="1:11" ht="45.6">
      <c r="A157" s="301" t="s">
        <v>272</v>
      </c>
      <c r="B157" s="302" t="s">
        <v>359</v>
      </c>
      <c r="C157" s="304" t="s">
        <v>368</v>
      </c>
      <c r="D157" s="302" t="s">
        <v>273</v>
      </c>
      <c r="E157" s="303">
        <v>250000</v>
      </c>
      <c r="F157" s="303">
        <v>250000</v>
      </c>
      <c r="G157" s="303">
        <v>250000</v>
      </c>
      <c r="H157" s="294"/>
    </row>
    <row r="158" spans="1:11" ht="68.400000000000006">
      <c r="A158" s="301" t="s">
        <v>274</v>
      </c>
      <c r="B158" s="302" t="s">
        <v>359</v>
      </c>
      <c r="C158" s="304" t="s">
        <v>368</v>
      </c>
      <c r="D158" s="302" t="s">
        <v>275</v>
      </c>
      <c r="E158" s="303">
        <v>250000</v>
      </c>
      <c r="F158" s="303">
        <v>250000</v>
      </c>
      <c r="G158" s="303">
        <v>250000</v>
      </c>
      <c r="H158" s="294"/>
    </row>
    <row r="159" spans="1:11" ht="22.8">
      <c r="A159" s="298" t="s">
        <v>369</v>
      </c>
      <c r="B159" s="299" t="s">
        <v>370</v>
      </c>
      <c r="C159" s="305" t="s">
        <v>256</v>
      </c>
      <c r="D159" s="299" t="s">
        <v>257</v>
      </c>
      <c r="E159" s="300">
        <v>164098255.5</v>
      </c>
      <c r="F159" s="300">
        <v>48844733.850000001</v>
      </c>
      <c r="G159" s="300">
        <v>205934654.43000001</v>
      </c>
      <c r="H159" s="294"/>
    </row>
    <row r="160" spans="1:11" ht="22.8">
      <c r="A160" s="301" t="s">
        <v>371</v>
      </c>
      <c r="B160" s="302" t="s">
        <v>372</v>
      </c>
      <c r="C160" s="304" t="s">
        <v>256</v>
      </c>
      <c r="D160" s="302" t="s">
        <v>257</v>
      </c>
      <c r="E160" s="303">
        <v>723959.47</v>
      </c>
      <c r="F160" s="303">
        <v>660087.92000000004</v>
      </c>
      <c r="G160" s="303">
        <v>596216.37</v>
      </c>
      <c r="H160" s="294"/>
    </row>
    <row r="161" spans="1:11" ht="182.4">
      <c r="A161" s="301" t="s">
        <v>373</v>
      </c>
      <c r="B161" s="302" t="s">
        <v>372</v>
      </c>
      <c r="C161" s="304" t="s">
        <v>374</v>
      </c>
      <c r="D161" s="302" t="s">
        <v>257</v>
      </c>
      <c r="E161" s="303">
        <v>723959.47</v>
      </c>
      <c r="F161" s="303">
        <v>660087.92000000004</v>
      </c>
      <c r="G161" s="303">
        <v>596216.37</v>
      </c>
      <c r="H161" s="294"/>
    </row>
    <row r="162" spans="1:11" ht="45.6">
      <c r="A162" s="301" t="s">
        <v>272</v>
      </c>
      <c r="B162" s="302" t="s">
        <v>372</v>
      </c>
      <c r="C162" s="304" t="s">
        <v>374</v>
      </c>
      <c r="D162" s="302" t="s">
        <v>273</v>
      </c>
      <c r="E162" s="303">
        <v>723959.47</v>
      </c>
      <c r="F162" s="303">
        <v>660087.92000000004</v>
      </c>
      <c r="G162" s="303">
        <v>596216.37</v>
      </c>
      <c r="H162" s="294"/>
    </row>
    <row r="163" spans="1:11" ht="68.400000000000006">
      <c r="A163" s="301" t="s">
        <v>274</v>
      </c>
      <c r="B163" s="302" t="s">
        <v>372</v>
      </c>
      <c r="C163" s="304" t="s">
        <v>374</v>
      </c>
      <c r="D163" s="302" t="s">
        <v>275</v>
      </c>
      <c r="E163" s="303">
        <v>723959.47</v>
      </c>
      <c r="F163" s="303">
        <v>660087.92000000004</v>
      </c>
      <c r="G163" s="303">
        <v>596216.37</v>
      </c>
      <c r="H163" s="294"/>
    </row>
    <row r="164" spans="1:11" ht="22.8">
      <c r="A164" s="301" t="s">
        <v>375</v>
      </c>
      <c r="B164" s="302" t="s">
        <v>376</v>
      </c>
      <c r="C164" s="304" t="s">
        <v>256</v>
      </c>
      <c r="D164" s="302" t="s">
        <v>257</v>
      </c>
      <c r="E164" s="303">
        <v>744132</v>
      </c>
      <c r="F164" s="303">
        <v>744132</v>
      </c>
      <c r="G164" s="303">
        <v>744132</v>
      </c>
      <c r="H164" s="294"/>
    </row>
    <row r="165" spans="1:11" ht="114">
      <c r="A165" s="301" t="s">
        <v>377</v>
      </c>
      <c r="B165" s="302" t="s">
        <v>376</v>
      </c>
      <c r="C165" s="304" t="s">
        <v>378</v>
      </c>
      <c r="D165" s="302" t="s">
        <v>257</v>
      </c>
      <c r="E165" s="303">
        <v>744132</v>
      </c>
      <c r="F165" s="303">
        <v>744132</v>
      </c>
      <c r="G165" s="303">
        <v>744132</v>
      </c>
      <c r="H165" s="294"/>
    </row>
    <row r="166" spans="1:11" ht="22.8">
      <c r="A166" s="301" t="s">
        <v>281</v>
      </c>
      <c r="B166" s="302" t="s">
        <v>376</v>
      </c>
      <c r="C166" s="304" t="s">
        <v>378</v>
      </c>
      <c r="D166" s="302" t="s">
        <v>282</v>
      </c>
      <c r="E166" s="303">
        <v>744132</v>
      </c>
      <c r="F166" s="303">
        <v>744132</v>
      </c>
      <c r="G166" s="303">
        <v>744132</v>
      </c>
      <c r="H166" s="294"/>
    </row>
    <row r="167" spans="1:11" ht="91.2">
      <c r="A167" s="301" t="s">
        <v>366</v>
      </c>
      <c r="B167" s="302" t="s">
        <v>376</v>
      </c>
      <c r="C167" s="304" t="s">
        <v>378</v>
      </c>
      <c r="D167" s="302" t="s">
        <v>367</v>
      </c>
      <c r="E167" s="303">
        <v>744132</v>
      </c>
      <c r="F167" s="303">
        <v>744132</v>
      </c>
      <c r="G167" s="303">
        <v>744132</v>
      </c>
      <c r="H167" s="294"/>
    </row>
    <row r="168" spans="1:11" ht="22.8">
      <c r="A168" s="301" t="s">
        <v>379</v>
      </c>
      <c r="B168" s="302" t="s">
        <v>380</v>
      </c>
      <c r="C168" s="304" t="s">
        <v>256</v>
      </c>
      <c r="D168" s="302" t="s">
        <v>257</v>
      </c>
      <c r="E168" s="303">
        <v>157576160.21000001</v>
      </c>
      <c r="F168" s="303">
        <v>43333364</v>
      </c>
      <c r="G168" s="303">
        <v>184415143.38999999</v>
      </c>
      <c r="H168" s="294"/>
      <c r="I168" s="13"/>
      <c r="J168" s="13"/>
      <c r="K168" s="13"/>
    </row>
    <row r="169" spans="1:11" ht="45.6">
      <c r="A169" s="301" t="s">
        <v>381</v>
      </c>
      <c r="B169" s="302" t="s">
        <v>380</v>
      </c>
      <c r="C169" s="304" t="s">
        <v>382</v>
      </c>
      <c r="D169" s="302" t="s">
        <v>257</v>
      </c>
      <c r="E169" s="303">
        <v>232381.54</v>
      </c>
      <c r="F169" s="303">
        <v>0</v>
      </c>
      <c r="G169" s="303">
        <v>0</v>
      </c>
      <c r="H169" s="294"/>
    </row>
    <row r="170" spans="1:11" ht="45.6">
      <c r="A170" s="301" t="s">
        <v>383</v>
      </c>
      <c r="B170" s="302" t="s">
        <v>380</v>
      </c>
      <c r="C170" s="304" t="s">
        <v>382</v>
      </c>
      <c r="D170" s="302" t="s">
        <v>384</v>
      </c>
      <c r="E170" s="303">
        <v>232381.54</v>
      </c>
      <c r="F170" s="303">
        <v>0</v>
      </c>
      <c r="G170" s="303">
        <v>0</v>
      </c>
      <c r="H170" s="294"/>
      <c r="I170" s="13"/>
      <c r="J170" s="13"/>
      <c r="K170" s="13"/>
    </row>
    <row r="171" spans="1:11" ht="22.8">
      <c r="A171" s="301" t="s">
        <v>385</v>
      </c>
      <c r="B171" s="302" t="s">
        <v>380</v>
      </c>
      <c r="C171" s="304" t="s">
        <v>382</v>
      </c>
      <c r="D171" s="302" t="s">
        <v>386</v>
      </c>
      <c r="E171" s="303">
        <v>232381.54</v>
      </c>
      <c r="F171" s="303">
        <v>0</v>
      </c>
      <c r="G171" s="303">
        <v>0</v>
      </c>
      <c r="H171" s="294"/>
    </row>
    <row r="172" spans="1:11" ht="22.8">
      <c r="A172" s="301" t="s">
        <v>387</v>
      </c>
      <c r="B172" s="302" t="s">
        <v>380</v>
      </c>
      <c r="C172" s="304" t="s">
        <v>388</v>
      </c>
      <c r="D172" s="302" t="s">
        <v>257</v>
      </c>
      <c r="E172" s="303">
        <v>515310</v>
      </c>
      <c r="F172" s="303">
        <v>515310</v>
      </c>
      <c r="G172" s="303">
        <v>515310</v>
      </c>
      <c r="H172" s="294"/>
    </row>
    <row r="173" spans="1:11" ht="45.6">
      <c r="A173" s="301" t="s">
        <v>272</v>
      </c>
      <c r="B173" s="302" t="s">
        <v>380</v>
      </c>
      <c r="C173" s="304" t="s">
        <v>388</v>
      </c>
      <c r="D173" s="302" t="s">
        <v>273</v>
      </c>
      <c r="E173" s="303">
        <v>515310</v>
      </c>
      <c r="F173" s="303">
        <v>515310</v>
      </c>
      <c r="G173" s="303">
        <v>515310</v>
      </c>
      <c r="H173" s="294"/>
    </row>
    <row r="174" spans="1:11" ht="68.400000000000006">
      <c r="A174" s="301" t="s">
        <v>274</v>
      </c>
      <c r="B174" s="302" t="s">
        <v>380</v>
      </c>
      <c r="C174" s="304" t="s">
        <v>388</v>
      </c>
      <c r="D174" s="302" t="s">
        <v>275</v>
      </c>
      <c r="E174" s="303">
        <v>515310</v>
      </c>
      <c r="F174" s="303">
        <v>515310</v>
      </c>
      <c r="G174" s="303">
        <v>515310</v>
      </c>
      <c r="H174" s="294"/>
    </row>
    <row r="175" spans="1:11" ht="68.400000000000006">
      <c r="A175" s="301" t="s">
        <v>389</v>
      </c>
      <c r="B175" s="302" t="s">
        <v>380</v>
      </c>
      <c r="C175" s="304" t="s">
        <v>390</v>
      </c>
      <c r="D175" s="302" t="s">
        <v>257</v>
      </c>
      <c r="E175" s="303">
        <v>106319387.67</v>
      </c>
      <c r="F175" s="303">
        <v>0</v>
      </c>
      <c r="G175" s="303">
        <v>129741816.2</v>
      </c>
      <c r="H175" s="294"/>
    </row>
    <row r="176" spans="1:11" ht="45.6">
      <c r="A176" s="301" t="s">
        <v>383</v>
      </c>
      <c r="B176" s="302" t="s">
        <v>380</v>
      </c>
      <c r="C176" s="304" t="s">
        <v>390</v>
      </c>
      <c r="D176" s="302" t="s">
        <v>384</v>
      </c>
      <c r="E176" s="303">
        <v>106319387.67</v>
      </c>
      <c r="F176" s="303">
        <v>0</v>
      </c>
      <c r="G176" s="303">
        <v>129741816.2</v>
      </c>
      <c r="H176" s="294"/>
    </row>
    <row r="177" spans="1:8" ht="22.8">
      <c r="A177" s="301" t="s">
        <v>385</v>
      </c>
      <c r="B177" s="302" t="s">
        <v>380</v>
      </c>
      <c r="C177" s="304" t="s">
        <v>390</v>
      </c>
      <c r="D177" s="302" t="s">
        <v>386</v>
      </c>
      <c r="E177" s="303">
        <v>106319387.67</v>
      </c>
      <c r="F177" s="303">
        <v>0</v>
      </c>
      <c r="G177" s="303">
        <v>129741816.2</v>
      </c>
      <c r="H177" s="294"/>
    </row>
    <row r="178" spans="1:8" ht="68.400000000000006">
      <c r="A178" s="301" t="s">
        <v>391</v>
      </c>
      <c r="B178" s="302" t="s">
        <v>380</v>
      </c>
      <c r="C178" s="304" t="s">
        <v>392</v>
      </c>
      <c r="D178" s="302" t="s">
        <v>257</v>
      </c>
      <c r="E178" s="303">
        <v>1584200</v>
      </c>
      <c r="F178" s="303">
        <v>1394820</v>
      </c>
      <c r="G178" s="303">
        <v>868000.01</v>
      </c>
      <c r="H178" s="294"/>
    </row>
    <row r="179" spans="1:8" ht="45.6">
      <c r="A179" s="301" t="s">
        <v>272</v>
      </c>
      <c r="B179" s="302" t="s">
        <v>380</v>
      </c>
      <c r="C179" s="304" t="s">
        <v>392</v>
      </c>
      <c r="D179" s="302" t="s">
        <v>273</v>
      </c>
      <c r="E179" s="303">
        <v>1584200</v>
      </c>
      <c r="F179" s="303">
        <v>1394820</v>
      </c>
      <c r="G179" s="303">
        <v>868000.01</v>
      </c>
      <c r="H179" s="294"/>
    </row>
    <row r="180" spans="1:8" ht="68.400000000000006">
      <c r="A180" s="301" t="s">
        <v>274</v>
      </c>
      <c r="B180" s="302" t="s">
        <v>380</v>
      </c>
      <c r="C180" s="304" t="s">
        <v>392</v>
      </c>
      <c r="D180" s="302" t="s">
        <v>275</v>
      </c>
      <c r="E180" s="303">
        <v>1584200</v>
      </c>
      <c r="F180" s="303">
        <v>1394820</v>
      </c>
      <c r="G180" s="303">
        <v>868000.01</v>
      </c>
      <c r="H180" s="294"/>
    </row>
    <row r="181" spans="1:8" ht="91.2">
      <c r="A181" s="301" t="s">
        <v>393</v>
      </c>
      <c r="B181" s="302" t="s">
        <v>380</v>
      </c>
      <c r="C181" s="304" t="s">
        <v>394</v>
      </c>
      <c r="D181" s="302" t="s">
        <v>257</v>
      </c>
      <c r="E181" s="303">
        <v>14378390.9</v>
      </c>
      <c r="F181" s="303">
        <v>13599142.82</v>
      </c>
      <c r="G181" s="303">
        <v>14826649.779999999</v>
      </c>
      <c r="H181" s="294"/>
    </row>
    <row r="182" spans="1:8" ht="22.8">
      <c r="A182" s="301" t="s">
        <v>346</v>
      </c>
      <c r="B182" s="302" t="s">
        <v>380</v>
      </c>
      <c r="C182" s="304" t="s">
        <v>394</v>
      </c>
      <c r="D182" s="302" t="s">
        <v>347</v>
      </c>
      <c r="E182" s="303">
        <v>14378390.9</v>
      </c>
      <c r="F182" s="303">
        <v>13599142.82</v>
      </c>
      <c r="G182" s="303">
        <v>14826649.779999999</v>
      </c>
      <c r="H182" s="294"/>
    </row>
    <row r="183" spans="1:8" ht="22.8">
      <c r="A183" s="301" t="s">
        <v>395</v>
      </c>
      <c r="B183" s="302" t="s">
        <v>380</v>
      </c>
      <c r="C183" s="304" t="s">
        <v>394</v>
      </c>
      <c r="D183" s="302" t="s">
        <v>396</v>
      </c>
      <c r="E183" s="303">
        <v>14378390.9</v>
      </c>
      <c r="F183" s="303">
        <v>13599142.82</v>
      </c>
      <c r="G183" s="303">
        <v>14826649.779999999</v>
      </c>
      <c r="H183" s="294"/>
    </row>
    <row r="184" spans="1:8" ht="68.400000000000006">
      <c r="A184" s="301" t="s">
        <v>397</v>
      </c>
      <c r="B184" s="302" t="s">
        <v>380</v>
      </c>
      <c r="C184" s="304" t="s">
        <v>398</v>
      </c>
      <c r="D184" s="302" t="s">
        <v>257</v>
      </c>
      <c r="E184" s="303">
        <v>34546490.100000001</v>
      </c>
      <c r="F184" s="303">
        <v>27824091.18</v>
      </c>
      <c r="G184" s="303">
        <v>38463367.399999999</v>
      </c>
      <c r="H184" s="294"/>
    </row>
    <row r="185" spans="1:8" ht="45.6">
      <c r="A185" s="301" t="s">
        <v>272</v>
      </c>
      <c r="B185" s="302" t="s">
        <v>380</v>
      </c>
      <c r="C185" s="304" t="s">
        <v>398</v>
      </c>
      <c r="D185" s="302" t="s">
        <v>273</v>
      </c>
      <c r="E185" s="303">
        <v>6332321.5</v>
      </c>
      <c r="F185" s="303">
        <v>27824091.18</v>
      </c>
      <c r="G185" s="303">
        <v>38463367.399999999</v>
      </c>
      <c r="H185" s="294"/>
    </row>
    <row r="186" spans="1:8" ht="68.400000000000006">
      <c r="A186" s="301" t="s">
        <v>274</v>
      </c>
      <c r="B186" s="302" t="s">
        <v>380</v>
      </c>
      <c r="C186" s="304" t="s">
        <v>398</v>
      </c>
      <c r="D186" s="302" t="s">
        <v>275</v>
      </c>
      <c r="E186" s="303">
        <v>6332321.5</v>
      </c>
      <c r="F186" s="303">
        <v>27824091.18</v>
      </c>
      <c r="G186" s="303">
        <v>38463367.399999999</v>
      </c>
      <c r="H186" s="294"/>
    </row>
    <row r="187" spans="1:8" ht="22.8">
      <c r="A187" s="301" t="s">
        <v>346</v>
      </c>
      <c r="B187" s="302" t="s">
        <v>380</v>
      </c>
      <c r="C187" s="304" t="s">
        <v>398</v>
      </c>
      <c r="D187" s="302" t="s">
        <v>347</v>
      </c>
      <c r="E187" s="303">
        <v>28214168.600000001</v>
      </c>
      <c r="F187" s="303">
        <v>0</v>
      </c>
      <c r="G187" s="303">
        <v>0</v>
      </c>
      <c r="H187" s="294"/>
    </row>
    <row r="188" spans="1:8" ht="22.8">
      <c r="A188" s="301" t="s">
        <v>395</v>
      </c>
      <c r="B188" s="302" t="s">
        <v>380</v>
      </c>
      <c r="C188" s="304" t="s">
        <v>398</v>
      </c>
      <c r="D188" s="302" t="s">
        <v>396</v>
      </c>
      <c r="E188" s="303">
        <v>28214168.600000001</v>
      </c>
      <c r="F188" s="303">
        <v>0</v>
      </c>
      <c r="G188" s="303">
        <v>0</v>
      </c>
      <c r="H188" s="294"/>
    </row>
    <row r="189" spans="1:8" ht="45.6">
      <c r="A189" s="301" t="s">
        <v>399</v>
      </c>
      <c r="B189" s="302" t="s">
        <v>400</v>
      </c>
      <c r="C189" s="304" t="s">
        <v>256</v>
      </c>
      <c r="D189" s="302" t="s">
        <v>257</v>
      </c>
      <c r="E189" s="303">
        <v>5054003.82</v>
      </c>
      <c r="F189" s="303">
        <v>4107149.93</v>
      </c>
      <c r="G189" s="303">
        <v>20179162.670000002</v>
      </c>
      <c r="H189" s="294"/>
    </row>
    <row r="190" spans="1:8" ht="22.8">
      <c r="A190" s="301" t="s">
        <v>401</v>
      </c>
      <c r="B190" s="302" t="s">
        <v>400</v>
      </c>
      <c r="C190" s="304" t="s">
        <v>402</v>
      </c>
      <c r="D190" s="302" t="s">
        <v>257</v>
      </c>
      <c r="E190" s="303">
        <v>2945764.82</v>
      </c>
      <c r="F190" s="303">
        <v>1998910.93</v>
      </c>
      <c r="G190" s="303">
        <v>18070923.670000002</v>
      </c>
      <c r="H190" s="294"/>
    </row>
    <row r="191" spans="1:8" ht="45.6">
      <c r="A191" s="301" t="s">
        <v>272</v>
      </c>
      <c r="B191" s="302" t="s">
        <v>400</v>
      </c>
      <c r="C191" s="304" t="s">
        <v>402</v>
      </c>
      <c r="D191" s="302" t="s">
        <v>273</v>
      </c>
      <c r="E191" s="303">
        <v>2945764.82</v>
      </c>
      <c r="F191" s="303">
        <v>1998910.93</v>
      </c>
      <c r="G191" s="303">
        <v>18070923.670000002</v>
      </c>
      <c r="H191" s="294"/>
    </row>
    <row r="192" spans="1:8" ht="68.400000000000006">
      <c r="A192" s="301" t="s">
        <v>274</v>
      </c>
      <c r="B192" s="302" t="s">
        <v>400</v>
      </c>
      <c r="C192" s="304" t="s">
        <v>402</v>
      </c>
      <c r="D192" s="302" t="s">
        <v>275</v>
      </c>
      <c r="E192" s="303">
        <v>2945764.82</v>
      </c>
      <c r="F192" s="303">
        <v>1998910.93</v>
      </c>
      <c r="G192" s="303">
        <v>18070923.670000002</v>
      </c>
      <c r="H192" s="294"/>
    </row>
    <row r="193" spans="1:9" ht="68.400000000000006">
      <c r="A193" s="301" t="s">
        <v>403</v>
      </c>
      <c r="B193" s="302" t="s">
        <v>400</v>
      </c>
      <c r="C193" s="304" t="s">
        <v>404</v>
      </c>
      <c r="D193" s="302" t="s">
        <v>257</v>
      </c>
      <c r="E193" s="303">
        <v>328239</v>
      </c>
      <c r="F193" s="303">
        <v>328239</v>
      </c>
      <c r="G193" s="303">
        <v>328239</v>
      </c>
      <c r="H193" s="294"/>
    </row>
    <row r="194" spans="1:9" ht="68.400000000000006">
      <c r="A194" s="301" t="s">
        <v>326</v>
      </c>
      <c r="B194" s="302" t="s">
        <v>400</v>
      </c>
      <c r="C194" s="304" t="s">
        <v>404</v>
      </c>
      <c r="D194" s="302" t="s">
        <v>327</v>
      </c>
      <c r="E194" s="303">
        <v>328239</v>
      </c>
      <c r="F194" s="303">
        <v>328239</v>
      </c>
      <c r="G194" s="303">
        <v>328239</v>
      </c>
      <c r="H194" s="294"/>
    </row>
    <row r="195" spans="1:9" ht="22.8">
      <c r="A195" s="301" t="s">
        <v>328</v>
      </c>
      <c r="B195" s="302" t="s">
        <v>400</v>
      </c>
      <c r="C195" s="304" t="s">
        <v>404</v>
      </c>
      <c r="D195" s="302" t="s">
        <v>329</v>
      </c>
      <c r="E195" s="303">
        <v>328239</v>
      </c>
      <c r="F195" s="303">
        <v>328239</v>
      </c>
      <c r="G195" s="303">
        <v>328239</v>
      </c>
      <c r="H195" s="294"/>
      <c r="I195" s="13"/>
    </row>
    <row r="196" spans="1:9" ht="22.8">
      <c r="A196" s="301" t="s">
        <v>405</v>
      </c>
      <c r="B196" s="302" t="s">
        <v>400</v>
      </c>
      <c r="C196" s="304" t="s">
        <v>406</v>
      </c>
      <c r="D196" s="302" t="s">
        <v>257</v>
      </c>
      <c r="E196" s="303">
        <v>20000</v>
      </c>
      <c r="F196" s="303">
        <v>20000</v>
      </c>
      <c r="G196" s="303">
        <v>20000</v>
      </c>
      <c r="H196" s="294"/>
      <c r="I196" s="13"/>
    </row>
    <row r="197" spans="1:9" ht="45.6">
      <c r="A197" s="301" t="s">
        <v>272</v>
      </c>
      <c r="B197" s="302" t="s">
        <v>400</v>
      </c>
      <c r="C197" s="304" t="s">
        <v>406</v>
      </c>
      <c r="D197" s="302" t="s">
        <v>273</v>
      </c>
      <c r="E197" s="303">
        <v>20000</v>
      </c>
      <c r="F197" s="303">
        <v>20000</v>
      </c>
      <c r="G197" s="303">
        <v>20000</v>
      </c>
      <c r="H197" s="294"/>
    </row>
    <row r="198" spans="1:9" ht="68.400000000000006">
      <c r="A198" s="301" t="s">
        <v>274</v>
      </c>
      <c r="B198" s="302" t="s">
        <v>400</v>
      </c>
      <c r="C198" s="304" t="s">
        <v>406</v>
      </c>
      <c r="D198" s="302" t="s">
        <v>275</v>
      </c>
      <c r="E198" s="303">
        <v>20000</v>
      </c>
      <c r="F198" s="303">
        <v>20000</v>
      </c>
      <c r="G198" s="303">
        <v>20000</v>
      </c>
      <c r="H198" s="294"/>
    </row>
    <row r="199" spans="1:9" ht="22.8">
      <c r="A199" s="301" t="s">
        <v>407</v>
      </c>
      <c r="B199" s="302" t="s">
        <v>400</v>
      </c>
      <c r="C199" s="304" t="s">
        <v>408</v>
      </c>
      <c r="D199" s="302" t="s">
        <v>257</v>
      </c>
      <c r="E199" s="303">
        <v>12000</v>
      </c>
      <c r="F199" s="303">
        <v>12000</v>
      </c>
      <c r="G199" s="303">
        <v>12000</v>
      </c>
      <c r="H199" s="294"/>
    </row>
    <row r="200" spans="1:9" ht="27.75" customHeight="1">
      <c r="A200" s="301" t="s">
        <v>272</v>
      </c>
      <c r="B200" s="302" t="s">
        <v>400</v>
      </c>
      <c r="C200" s="304" t="s">
        <v>408</v>
      </c>
      <c r="D200" s="302" t="s">
        <v>273</v>
      </c>
      <c r="E200" s="303">
        <v>12000</v>
      </c>
      <c r="F200" s="303">
        <v>12000</v>
      </c>
      <c r="G200" s="303">
        <v>12000</v>
      </c>
      <c r="H200" s="294"/>
    </row>
    <row r="201" spans="1:9" ht="68.400000000000006">
      <c r="A201" s="301" t="s">
        <v>274</v>
      </c>
      <c r="B201" s="302" t="s">
        <v>400</v>
      </c>
      <c r="C201" s="304" t="s">
        <v>408</v>
      </c>
      <c r="D201" s="302" t="s">
        <v>275</v>
      </c>
      <c r="E201" s="303">
        <v>12000</v>
      </c>
      <c r="F201" s="303">
        <v>12000</v>
      </c>
      <c r="G201" s="303">
        <v>12000</v>
      </c>
      <c r="H201" s="294"/>
    </row>
    <row r="202" spans="1:9" ht="22.8">
      <c r="A202" s="301" t="s">
        <v>407</v>
      </c>
      <c r="B202" s="302" t="s">
        <v>400</v>
      </c>
      <c r="C202" s="304" t="s">
        <v>409</v>
      </c>
      <c r="D202" s="302" t="s">
        <v>257</v>
      </c>
      <c r="E202" s="303">
        <v>6000</v>
      </c>
      <c r="F202" s="303">
        <v>6000</v>
      </c>
      <c r="G202" s="303">
        <v>6000</v>
      </c>
      <c r="H202" s="294"/>
    </row>
    <row r="203" spans="1:9" ht="45.6">
      <c r="A203" s="301" t="s">
        <v>272</v>
      </c>
      <c r="B203" s="302" t="s">
        <v>400</v>
      </c>
      <c r="C203" s="304" t="s">
        <v>409</v>
      </c>
      <c r="D203" s="302" t="s">
        <v>273</v>
      </c>
      <c r="E203" s="303">
        <v>6000</v>
      </c>
      <c r="F203" s="303">
        <v>6000</v>
      </c>
      <c r="G203" s="303">
        <v>6000</v>
      </c>
      <c r="H203" s="294"/>
      <c r="I203" s="13"/>
    </row>
    <row r="204" spans="1:9" ht="68.400000000000006">
      <c r="A204" s="301" t="s">
        <v>274</v>
      </c>
      <c r="B204" s="302" t="s">
        <v>400</v>
      </c>
      <c r="C204" s="304" t="s">
        <v>409</v>
      </c>
      <c r="D204" s="302" t="s">
        <v>275</v>
      </c>
      <c r="E204" s="303">
        <v>6000</v>
      </c>
      <c r="F204" s="303">
        <v>6000</v>
      </c>
      <c r="G204" s="303">
        <v>6000</v>
      </c>
      <c r="H204" s="294"/>
      <c r="I204" s="13"/>
    </row>
    <row r="205" spans="1:9" ht="45.6">
      <c r="A205" s="301" t="s">
        <v>410</v>
      </c>
      <c r="B205" s="302" t="s">
        <v>400</v>
      </c>
      <c r="C205" s="304" t="s">
        <v>411</v>
      </c>
      <c r="D205" s="302" t="s">
        <v>257</v>
      </c>
      <c r="E205" s="303">
        <v>1075000</v>
      </c>
      <c r="F205" s="303">
        <v>1075000</v>
      </c>
      <c r="G205" s="303">
        <v>1075000</v>
      </c>
      <c r="H205" s="294"/>
    </row>
    <row r="206" spans="1:9" ht="45.6">
      <c r="A206" s="301" t="s">
        <v>272</v>
      </c>
      <c r="B206" s="302" t="s">
        <v>400</v>
      </c>
      <c r="C206" s="304" t="s">
        <v>411</v>
      </c>
      <c r="D206" s="302" t="s">
        <v>273</v>
      </c>
      <c r="E206" s="303">
        <v>1075000</v>
      </c>
      <c r="F206" s="303">
        <v>1075000</v>
      </c>
      <c r="G206" s="303">
        <v>1075000</v>
      </c>
      <c r="H206" s="294"/>
    </row>
    <row r="207" spans="1:9" ht="68.400000000000006">
      <c r="A207" s="301" t="s">
        <v>274</v>
      </c>
      <c r="B207" s="302" t="s">
        <v>400</v>
      </c>
      <c r="C207" s="304" t="s">
        <v>411</v>
      </c>
      <c r="D207" s="302" t="s">
        <v>275</v>
      </c>
      <c r="E207" s="303">
        <v>1075000</v>
      </c>
      <c r="F207" s="303">
        <v>1075000</v>
      </c>
      <c r="G207" s="303">
        <v>1075000</v>
      </c>
      <c r="H207" s="294"/>
    </row>
    <row r="208" spans="1:9" ht="45.6">
      <c r="A208" s="301" t="s">
        <v>412</v>
      </c>
      <c r="B208" s="302" t="s">
        <v>400</v>
      </c>
      <c r="C208" s="304" t="s">
        <v>413</v>
      </c>
      <c r="D208" s="302" t="s">
        <v>257</v>
      </c>
      <c r="E208" s="303">
        <v>667000</v>
      </c>
      <c r="F208" s="303">
        <v>667000</v>
      </c>
      <c r="G208" s="303">
        <v>667000</v>
      </c>
      <c r="H208" s="294"/>
    </row>
    <row r="209" spans="1:11" ht="45.6">
      <c r="A209" s="301" t="s">
        <v>272</v>
      </c>
      <c r="B209" s="302" t="s">
        <v>400</v>
      </c>
      <c r="C209" s="304" t="s">
        <v>413</v>
      </c>
      <c r="D209" s="302" t="s">
        <v>273</v>
      </c>
      <c r="E209" s="303">
        <v>667000</v>
      </c>
      <c r="F209" s="303">
        <v>667000</v>
      </c>
      <c r="G209" s="303">
        <v>667000</v>
      </c>
      <c r="H209" s="294"/>
    </row>
    <row r="210" spans="1:11" ht="68.400000000000006">
      <c r="A210" s="301" t="s">
        <v>274</v>
      </c>
      <c r="B210" s="302" t="s">
        <v>400</v>
      </c>
      <c r="C210" s="304" t="s">
        <v>413</v>
      </c>
      <c r="D210" s="302" t="s">
        <v>275</v>
      </c>
      <c r="E210" s="303">
        <v>667000</v>
      </c>
      <c r="F210" s="303">
        <v>667000</v>
      </c>
      <c r="G210" s="303">
        <v>667000</v>
      </c>
      <c r="H210" s="294"/>
    </row>
    <row r="211" spans="1:11" ht="22.8">
      <c r="A211" s="298" t="s">
        <v>414</v>
      </c>
      <c r="B211" s="299" t="s">
        <v>415</v>
      </c>
      <c r="C211" s="305" t="s">
        <v>256</v>
      </c>
      <c r="D211" s="299" t="s">
        <v>257</v>
      </c>
      <c r="E211" s="300">
        <v>97082804.469999999</v>
      </c>
      <c r="F211" s="300">
        <v>18604398.359999999</v>
      </c>
      <c r="G211" s="300">
        <v>17098616.91</v>
      </c>
      <c r="H211" s="294"/>
      <c r="I211" s="13"/>
      <c r="J211" s="13"/>
      <c r="K211" s="13"/>
    </row>
    <row r="212" spans="1:11" ht="22.8">
      <c r="A212" s="301" t="s">
        <v>416</v>
      </c>
      <c r="B212" s="302" t="s">
        <v>417</v>
      </c>
      <c r="C212" s="304" t="s">
        <v>256</v>
      </c>
      <c r="D212" s="302" t="s">
        <v>257</v>
      </c>
      <c r="E212" s="303">
        <v>3163000</v>
      </c>
      <c r="F212" s="303">
        <v>3163000</v>
      </c>
      <c r="G212" s="303">
        <v>3163000</v>
      </c>
      <c r="H212" s="294"/>
    </row>
    <row r="213" spans="1:11" ht="182.4">
      <c r="A213" s="301" t="s">
        <v>418</v>
      </c>
      <c r="B213" s="302" t="s">
        <v>417</v>
      </c>
      <c r="C213" s="304" t="s">
        <v>419</v>
      </c>
      <c r="D213" s="302" t="s">
        <v>257</v>
      </c>
      <c r="E213" s="303">
        <v>3000000</v>
      </c>
      <c r="F213" s="303">
        <v>3000000</v>
      </c>
      <c r="G213" s="303">
        <v>3000000</v>
      </c>
      <c r="H213" s="294"/>
      <c r="I213" s="13"/>
      <c r="J213" s="13"/>
      <c r="K213" s="13"/>
    </row>
    <row r="214" spans="1:11" ht="22.8">
      <c r="A214" s="301" t="s">
        <v>346</v>
      </c>
      <c r="B214" s="302" t="s">
        <v>417</v>
      </c>
      <c r="C214" s="304" t="s">
        <v>419</v>
      </c>
      <c r="D214" s="302" t="s">
        <v>347</v>
      </c>
      <c r="E214" s="303">
        <v>3000000</v>
      </c>
      <c r="F214" s="303">
        <v>3000000</v>
      </c>
      <c r="G214" s="303">
        <v>3000000</v>
      </c>
      <c r="H214" s="294"/>
    </row>
    <row r="215" spans="1:11" ht="22.8">
      <c r="A215" s="301" t="s">
        <v>395</v>
      </c>
      <c r="B215" s="302" t="s">
        <v>417</v>
      </c>
      <c r="C215" s="304" t="s">
        <v>419</v>
      </c>
      <c r="D215" s="302" t="s">
        <v>396</v>
      </c>
      <c r="E215" s="303">
        <v>3000000</v>
      </c>
      <c r="F215" s="303">
        <v>3000000</v>
      </c>
      <c r="G215" s="303">
        <v>3000000</v>
      </c>
      <c r="H215" s="294"/>
    </row>
    <row r="216" spans="1:11" ht="91.2">
      <c r="A216" s="301" t="s">
        <v>420</v>
      </c>
      <c r="B216" s="302" t="s">
        <v>417</v>
      </c>
      <c r="C216" s="304" t="s">
        <v>421</v>
      </c>
      <c r="D216" s="302" t="s">
        <v>257</v>
      </c>
      <c r="E216" s="303">
        <v>115000</v>
      </c>
      <c r="F216" s="303">
        <v>115000</v>
      </c>
      <c r="G216" s="303">
        <v>115000</v>
      </c>
      <c r="H216" s="294"/>
    </row>
    <row r="217" spans="1:11" ht="45.6">
      <c r="A217" s="301" t="s">
        <v>272</v>
      </c>
      <c r="B217" s="302" t="s">
        <v>417</v>
      </c>
      <c r="C217" s="304" t="s">
        <v>421</v>
      </c>
      <c r="D217" s="302" t="s">
        <v>273</v>
      </c>
      <c r="E217" s="303">
        <v>115000</v>
      </c>
      <c r="F217" s="303">
        <v>115000</v>
      </c>
      <c r="G217" s="303">
        <v>115000</v>
      </c>
      <c r="H217" s="294"/>
    </row>
    <row r="218" spans="1:11" ht="68.400000000000006">
      <c r="A218" s="301" t="s">
        <v>274</v>
      </c>
      <c r="B218" s="302" t="s">
        <v>417</v>
      </c>
      <c r="C218" s="304" t="s">
        <v>421</v>
      </c>
      <c r="D218" s="302" t="s">
        <v>275</v>
      </c>
      <c r="E218" s="303">
        <v>115000</v>
      </c>
      <c r="F218" s="303">
        <v>115000</v>
      </c>
      <c r="G218" s="303">
        <v>115000</v>
      </c>
      <c r="H218" s="294"/>
    </row>
    <row r="219" spans="1:11" ht="22.8">
      <c r="A219" s="301" t="s">
        <v>422</v>
      </c>
      <c r="B219" s="302" t="s">
        <v>417</v>
      </c>
      <c r="C219" s="304" t="s">
        <v>423</v>
      </c>
      <c r="D219" s="302" t="s">
        <v>257</v>
      </c>
      <c r="E219" s="303">
        <v>48000</v>
      </c>
      <c r="F219" s="303">
        <v>48000</v>
      </c>
      <c r="G219" s="303">
        <v>48000</v>
      </c>
      <c r="H219" s="294"/>
    </row>
    <row r="220" spans="1:11" ht="45.6">
      <c r="A220" s="301" t="s">
        <v>272</v>
      </c>
      <c r="B220" s="302" t="s">
        <v>417</v>
      </c>
      <c r="C220" s="304" t="s">
        <v>423</v>
      </c>
      <c r="D220" s="302" t="s">
        <v>273</v>
      </c>
      <c r="E220" s="303">
        <v>48000</v>
      </c>
      <c r="F220" s="303">
        <v>48000</v>
      </c>
      <c r="G220" s="303">
        <v>48000</v>
      </c>
      <c r="H220" s="294"/>
    </row>
    <row r="221" spans="1:11" ht="68.400000000000006">
      <c r="A221" s="301" t="s">
        <v>274</v>
      </c>
      <c r="B221" s="302" t="s">
        <v>417</v>
      </c>
      <c r="C221" s="304" t="s">
        <v>423</v>
      </c>
      <c r="D221" s="302" t="s">
        <v>275</v>
      </c>
      <c r="E221" s="303">
        <v>48000</v>
      </c>
      <c r="F221" s="303">
        <v>48000</v>
      </c>
      <c r="G221" s="303">
        <v>48000</v>
      </c>
      <c r="H221" s="294"/>
    </row>
    <row r="222" spans="1:11" ht="22.8">
      <c r="A222" s="301" t="s">
        <v>424</v>
      </c>
      <c r="B222" s="302" t="s">
        <v>425</v>
      </c>
      <c r="C222" s="304" t="s">
        <v>256</v>
      </c>
      <c r="D222" s="302" t="s">
        <v>257</v>
      </c>
      <c r="E222" s="303">
        <v>83001066.010000005</v>
      </c>
      <c r="F222" s="303">
        <v>8542659.9100000001</v>
      </c>
      <c r="G222" s="303">
        <v>7056878.46</v>
      </c>
      <c r="H222" s="294"/>
    </row>
    <row r="223" spans="1:11" ht="68.400000000000006">
      <c r="A223" s="301" t="s">
        <v>322</v>
      </c>
      <c r="B223" s="302" t="s">
        <v>425</v>
      </c>
      <c r="C223" s="304" t="s">
        <v>323</v>
      </c>
      <c r="D223" s="302" t="s">
        <v>257</v>
      </c>
      <c r="E223" s="303">
        <v>977927</v>
      </c>
      <c r="F223" s="303">
        <v>977927</v>
      </c>
      <c r="G223" s="303">
        <v>977927</v>
      </c>
      <c r="H223" s="294"/>
    </row>
    <row r="224" spans="1:11" ht="45.6">
      <c r="A224" s="301" t="s">
        <v>272</v>
      </c>
      <c r="B224" s="302" t="s">
        <v>425</v>
      </c>
      <c r="C224" s="304" t="s">
        <v>323</v>
      </c>
      <c r="D224" s="302" t="s">
        <v>273</v>
      </c>
      <c r="E224" s="303">
        <v>977927</v>
      </c>
      <c r="F224" s="303">
        <v>977927</v>
      </c>
      <c r="G224" s="303">
        <v>977927</v>
      </c>
      <c r="H224" s="294"/>
    </row>
    <row r="225" spans="1:8" ht="68.400000000000006">
      <c r="A225" s="301" t="s">
        <v>274</v>
      </c>
      <c r="B225" s="302" t="s">
        <v>425</v>
      </c>
      <c r="C225" s="304" t="s">
        <v>323</v>
      </c>
      <c r="D225" s="302" t="s">
        <v>275</v>
      </c>
      <c r="E225" s="303">
        <v>977927</v>
      </c>
      <c r="F225" s="303">
        <v>977927</v>
      </c>
      <c r="G225" s="303">
        <v>977927</v>
      </c>
      <c r="H225" s="294"/>
    </row>
    <row r="226" spans="1:8" ht="136.80000000000001">
      <c r="A226" s="301" t="s">
        <v>426</v>
      </c>
      <c r="B226" s="302" t="s">
        <v>425</v>
      </c>
      <c r="C226" s="304" t="s">
        <v>427</v>
      </c>
      <c r="D226" s="302" t="s">
        <v>257</v>
      </c>
      <c r="E226" s="303">
        <v>7593924.1100000003</v>
      </c>
      <c r="F226" s="303">
        <v>5593924.1100000003</v>
      </c>
      <c r="G226" s="303">
        <v>5593924.1100000003</v>
      </c>
      <c r="H226" s="294"/>
    </row>
    <row r="227" spans="1:8" ht="45.6">
      <c r="A227" s="301" t="s">
        <v>272</v>
      </c>
      <c r="B227" s="302" t="s">
        <v>425</v>
      </c>
      <c r="C227" s="304" t="s">
        <v>427</v>
      </c>
      <c r="D227" s="302" t="s">
        <v>273</v>
      </c>
      <c r="E227" s="303">
        <v>3300000</v>
      </c>
      <c r="F227" s="303">
        <v>1300000</v>
      </c>
      <c r="G227" s="303">
        <v>1300000</v>
      </c>
      <c r="H227" s="294"/>
    </row>
    <row r="228" spans="1:8" ht="68.400000000000006">
      <c r="A228" s="301" t="s">
        <v>274</v>
      </c>
      <c r="B228" s="302" t="s">
        <v>425</v>
      </c>
      <c r="C228" s="304" t="s">
        <v>427</v>
      </c>
      <c r="D228" s="302" t="s">
        <v>275</v>
      </c>
      <c r="E228" s="303">
        <v>3300000</v>
      </c>
      <c r="F228" s="303">
        <v>1300000</v>
      </c>
      <c r="G228" s="303">
        <v>1300000</v>
      </c>
      <c r="H228" s="294"/>
    </row>
    <row r="229" spans="1:8" ht="22.8">
      <c r="A229" s="301" t="s">
        <v>346</v>
      </c>
      <c r="B229" s="302" t="s">
        <v>425</v>
      </c>
      <c r="C229" s="304" t="s">
        <v>427</v>
      </c>
      <c r="D229" s="302" t="s">
        <v>347</v>
      </c>
      <c r="E229" s="303">
        <v>4293924.1100000003</v>
      </c>
      <c r="F229" s="303">
        <v>4293924.1100000003</v>
      </c>
      <c r="G229" s="303">
        <v>4293924.1100000003</v>
      </c>
      <c r="H229" s="294"/>
    </row>
    <row r="230" spans="1:8" ht="22.8">
      <c r="A230" s="301" t="s">
        <v>395</v>
      </c>
      <c r="B230" s="302" t="s">
        <v>425</v>
      </c>
      <c r="C230" s="304" t="s">
        <v>427</v>
      </c>
      <c r="D230" s="302" t="s">
        <v>396</v>
      </c>
      <c r="E230" s="303">
        <v>4293924.1100000003</v>
      </c>
      <c r="F230" s="303">
        <v>4293924.1100000003</v>
      </c>
      <c r="G230" s="303">
        <v>4293924.1100000003</v>
      </c>
      <c r="H230" s="294"/>
    </row>
    <row r="231" spans="1:8" ht="45.6">
      <c r="A231" s="301" t="s">
        <v>428</v>
      </c>
      <c r="B231" s="302" t="s">
        <v>425</v>
      </c>
      <c r="C231" s="304" t="s">
        <v>429</v>
      </c>
      <c r="D231" s="302" t="s">
        <v>257</v>
      </c>
      <c r="E231" s="303">
        <v>6227337.6500000004</v>
      </c>
      <c r="F231" s="303">
        <v>970808.8</v>
      </c>
      <c r="G231" s="303">
        <v>0</v>
      </c>
      <c r="H231" s="294"/>
    </row>
    <row r="232" spans="1:8" ht="45.6">
      <c r="A232" s="301" t="s">
        <v>383</v>
      </c>
      <c r="B232" s="302" t="s">
        <v>425</v>
      </c>
      <c r="C232" s="304" t="s">
        <v>429</v>
      </c>
      <c r="D232" s="302" t="s">
        <v>384</v>
      </c>
      <c r="E232" s="303">
        <v>6227337.6500000004</v>
      </c>
      <c r="F232" s="303">
        <v>970808.8</v>
      </c>
      <c r="G232" s="303">
        <v>0</v>
      </c>
      <c r="H232" s="294"/>
    </row>
    <row r="233" spans="1:8" ht="22.8">
      <c r="A233" s="301" t="s">
        <v>385</v>
      </c>
      <c r="B233" s="302" t="s">
        <v>425</v>
      </c>
      <c r="C233" s="304" t="s">
        <v>429</v>
      </c>
      <c r="D233" s="302" t="s">
        <v>386</v>
      </c>
      <c r="E233" s="303">
        <v>6227337.6500000004</v>
      </c>
      <c r="F233" s="303">
        <v>970808.8</v>
      </c>
      <c r="G233" s="303">
        <v>0</v>
      </c>
      <c r="H233" s="294"/>
    </row>
    <row r="234" spans="1:8" ht="45.6">
      <c r="A234" s="301" t="s">
        <v>430</v>
      </c>
      <c r="B234" s="302" t="s">
        <v>425</v>
      </c>
      <c r="C234" s="304" t="s">
        <v>431</v>
      </c>
      <c r="D234" s="302" t="s">
        <v>257</v>
      </c>
      <c r="E234" s="303">
        <v>57894736.840000004</v>
      </c>
      <c r="F234" s="303">
        <v>0</v>
      </c>
      <c r="G234" s="303">
        <v>0</v>
      </c>
      <c r="H234" s="294"/>
    </row>
    <row r="235" spans="1:8" ht="45.6">
      <c r="A235" s="301" t="s">
        <v>383</v>
      </c>
      <c r="B235" s="302" t="s">
        <v>425</v>
      </c>
      <c r="C235" s="304" t="s">
        <v>431</v>
      </c>
      <c r="D235" s="302" t="s">
        <v>384</v>
      </c>
      <c r="E235" s="303">
        <v>57894736.840000004</v>
      </c>
      <c r="F235" s="303">
        <v>0</v>
      </c>
      <c r="G235" s="303">
        <v>0</v>
      </c>
      <c r="H235" s="294"/>
    </row>
    <row r="236" spans="1:8" ht="22.8">
      <c r="A236" s="301" t="s">
        <v>385</v>
      </c>
      <c r="B236" s="302" t="s">
        <v>425</v>
      </c>
      <c r="C236" s="304" t="s">
        <v>431</v>
      </c>
      <c r="D236" s="302" t="s">
        <v>386</v>
      </c>
      <c r="E236" s="303">
        <v>57894736.840000004</v>
      </c>
      <c r="F236" s="303">
        <v>0</v>
      </c>
      <c r="G236" s="303">
        <v>0</v>
      </c>
      <c r="H236" s="294"/>
    </row>
    <row r="237" spans="1:8" ht="45.6">
      <c r="A237" s="301" t="s">
        <v>428</v>
      </c>
      <c r="B237" s="302" t="s">
        <v>425</v>
      </c>
      <c r="C237" s="304" t="s">
        <v>432</v>
      </c>
      <c r="D237" s="302" t="s">
        <v>257</v>
      </c>
      <c r="E237" s="303">
        <v>0</v>
      </c>
      <c r="F237" s="303">
        <v>1000000</v>
      </c>
      <c r="G237" s="303">
        <v>485027.35</v>
      </c>
      <c r="H237" s="294"/>
    </row>
    <row r="238" spans="1:8" ht="45.6">
      <c r="A238" s="301" t="s">
        <v>383</v>
      </c>
      <c r="B238" s="302" t="s">
        <v>425</v>
      </c>
      <c r="C238" s="304" t="s">
        <v>432</v>
      </c>
      <c r="D238" s="302" t="s">
        <v>384</v>
      </c>
      <c r="E238" s="303">
        <v>0</v>
      </c>
      <c r="F238" s="303">
        <v>1000000</v>
      </c>
      <c r="G238" s="303">
        <v>485027.35</v>
      </c>
      <c r="H238" s="294"/>
    </row>
    <row r="239" spans="1:8" ht="22.8">
      <c r="A239" s="301" t="s">
        <v>385</v>
      </c>
      <c r="B239" s="302" t="s">
        <v>425</v>
      </c>
      <c r="C239" s="304" t="s">
        <v>432</v>
      </c>
      <c r="D239" s="302" t="s">
        <v>386</v>
      </c>
      <c r="E239" s="303">
        <v>0</v>
      </c>
      <c r="F239" s="303">
        <v>1000000</v>
      </c>
      <c r="G239" s="303">
        <v>485027.35</v>
      </c>
      <c r="H239" s="294"/>
    </row>
    <row r="240" spans="1:8" ht="45.6">
      <c r="A240" s="301" t="s">
        <v>430</v>
      </c>
      <c r="B240" s="302" t="s">
        <v>425</v>
      </c>
      <c r="C240" s="304" t="s">
        <v>433</v>
      </c>
      <c r="D240" s="302" t="s">
        <v>257</v>
      </c>
      <c r="E240" s="303">
        <v>9700547</v>
      </c>
      <c r="F240" s="303">
        <v>0</v>
      </c>
      <c r="G240" s="303">
        <v>0</v>
      </c>
      <c r="H240" s="294"/>
    </row>
    <row r="241" spans="1:8" ht="46.5" customHeight="1">
      <c r="A241" s="301" t="s">
        <v>383</v>
      </c>
      <c r="B241" s="302" t="s">
        <v>425</v>
      </c>
      <c r="C241" s="304" t="s">
        <v>433</v>
      </c>
      <c r="D241" s="302" t="s">
        <v>384</v>
      </c>
      <c r="E241" s="303">
        <v>9700547</v>
      </c>
      <c r="F241" s="303">
        <v>0</v>
      </c>
      <c r="G241" s="303">
        <v>0</v>
      </c>
      <c r="H241" s="294"/>
    </row>
    <row r="242" spans="1:8" ht="22.8">
      <c r="A242" s="301" t="s">
        <v>385</v>
      </c>
      <c r="B242" s="302" t="s">
        <v>425</v>
      </c>
      <c r="C242" s="304" t="s">
        <v>433</v>
      </c>
      <c r="D242" s="302" t="s">
        <v>386</v>
      </c>
      <c r="E242" s="303">
        <v>9700547</v>
      </c>
      <c r="F242" s="303">
        <v>0</v>
      </c>
      <c r="G242" s="303">
        <v>0</v>
      </c>
      <c r="H242" s="294"/>
    </row>
    <row r="243" spans="1:8" ht="22.8">
      <c r="A243" s="301" t="s">
        <v>434</v>
      </c>
      <c r="B243" s="302" t="s">
        <v>425</v>
      </c>
      <c r="C243" s="304" t="s">
        <v>435</v>
      </c>
      <c r="D243" s="302" t="s">
        <v>257</v>
      </c>
      <c r="E243" s="303">
        <v>606593.41</v>
      </c>
      <c r="F243" s="303">
        <v>0</v>
      </c>
      <c r="G243" s="303">
        <v>0</v>
      </c>
      <c r="H243" s="294"/>
    </row>
    <row r="244" spans="1:8" ht="42" customHeight="1">
      <c r="A244" s="301" t="s">
        <v>272</v>
      </c>
      <c r="B244" s="302" t="s">
        <v>425</v>
      </c>
      <c r="C244" s="304" t="s">
        <v>435</v>
      </c>
      <c r="D244" s="302" t="s">
        <v>273</v>
      </c>
      <c r="E244" s="303">
        <v>606593.41</v>
      </c>
      <c r="F244" s="303">
        <v>0</v>
      </c>
      <c r="G244" s="303">
        <v>0</v>
      </c>
      <c r="H244" s="294"/>
    </row>
    <row r="245" spans="1:8" ht="68.400000000000006">
      <c r="A245" s="301" t="s">
        <v>274</v>
      </c>
      <c r="B245" s="302" t="s">
        <v>425</v>
      </c>
      <c r="C245" s="304" t="s">
        <v>435</v>
      </c>
      <c r="D245" s="302" t="s">
        <v>275</v>
      </c>
      <c r="E245" s="303">
        <v>606593.41</v>
      </c>
      <c r="F245" s="303">
        <v>0</v>
      </c>
      <c r="G245" s="303">
        <v>0</v>
      </c>
      <c r="H245" s="294"/>
    </row>
    <row r="246" spans="1:8" ht="45.6">
      <c r="A246" s="301" t="s">
        <v>436</v>
      </c>
      <c r="B246" s="302" t="s">
        <v>437</v>
      </c>
      <c r="C246" s="304" t="s">
        <v>256</v>
      </c>
      <c r="D246" s="302" t="s">
        <v>257</v>
      </c>
      <c r="E246" s="303">
        <v>10918738.460000001</v>
      </c>
      <c r="F246" s="303">
        <v>6898738.4500000002</v>
      </c>
      <c r="G246" s="303">
        <v>6878738.4500000002</v>
      </c>
      <c r="H246" s="294"/>
    </row>
    <row r="247" spans="1:8" ht="45.6">
      <c r="A247" s="301" t="s">
        <v>438</v>
      </c>
      <c r="B247" s="302" t="s">
        <v>437</v>
      </c>
      <c r="C247" s="304" t="s">
        <v>439</v>
      </c>
      <c r="D247" s="302" t="s">
        <v>257</v>
      </c>
      <c r="E247" s="303">
        <v>4000000</v>
      </c>
      <c r="F247" s="303">
        <v>0</v>
      </c>
      <c r="G247" s="303">
        <v>0</v>
      </c>
      <c r="H247" s="294"/>
    </row>
    <row r="248" spans="1:8" ht="45.6">
      <c r="A248" s="301" t="s">
        <v>272</v>
      </c>
      <c r="B248" s="302" t="s">
        <v>437</v>
      </c>
      <c r="C248" s="304" t="s">
        <v>439</v>
      </c>
      <c r="D248" s="302" t="s">
        <v>273</v>
      </c>
      <c r="E248" s="303">
        <v>4000000</v>
      </c>
      <c r="F248" s="303">
        <v>0</v>
      </c>
      <c r="G248" s="303">
        <v>0</v>
      </c>
      <c r="H248" s="294"/>
    </row>
    <row r="249" spans="1:8" ht="68.400000000000006">
      <c r="A249" s="301" t="s">
        <v>274</v>
      </c>
      <c r="B249" s="302" t="s">
        <v>437</v>
      </c>
      <c r="C249" s="304" t="s">
        <v>439</v>
      </c>
      <c r="D249" s="302" t="s">
        <v>275</v>
      </c>
      <c r="E249" s="303">
        <v>4000000</v>
      </c>
      <c r="F249" s="303">
        <v>0</v>
      </c>
      <c r="G249" s="303">
        <v>0</v>
      </c>
      <c r="H249" s="294"/>
    </row>
    <row r="250" spans="1:8" ht="45.6">
      <c r="A250" s="301" t="s">
        <v>440</v>
      </c>
      <c r="B250" s="302" t="s">
        <v>437</v>
      </c>
      <c r="C250" s="304" t="s">
        <v>441</v>
      </c>
      <c r="D250" s="302" t="s">
        <v>257</v>
      </c>
      <c r="E250" s="303">
        <v>6918738.46</v>
      </c>
      <c r="F250" s="303">
        <v>6898738.4500000002</v>
      </c>
      <c r="G250" s="303">
        <v>6878738.4500000002</v>
      </c>
      <c r="H250" s="294"/>
    </row>
    <row r="251" spans="1:8" ht="22.8">
      <c r="A251" s="301" t="s">
        <v>281</v>
      </c>
      <c r="B251" s="302" t="s">
        <v>437</v>
      </c>
      <c r="C251" s="304" t="s">
        <v>441</v>
      </c>
      <c r="D251" s="302" t="s">
        <v>282</v>
      </c>
      <c r="E251" s="303">
        <v>6918738.46</v>
      </c>
      <c r="F251" s="303">
        <v>6898738.4500000002</v>
      </c>
      <c r="G251" s="303">
        <v>6878738.4500000002</v>
      </c>
      <c r="H251" s="294"/>
    </row>
    <row r="252" spans="1:8" ht="91.2">
      <c r="A252" s="301" t="s">
        <v>366</v>
      </c>
      <c r="B252" s="302" t="s">
        <v>437</v>
      </c>
      <c r="C252" s="304" t="s">
        <v>441</v>
      </c>
      <c r="D252" s="302" t="s">
        <v>367</v>
      </c>
      <c r="E252" s="303">
        <v>6918738.46</v>
      </c>
      <c r="F252" s="303">
        <v>6898738.4500000002</v>
      </c>
      <c r="G252" s="303">
        <v>6878738.4500000002</v>
      </c>
      <c r="H252" s="294"/>
    </row>
    <row r="253" spans="1:8" ht="22.8">
      <c r="A253" s="298" t="s">
        <v>442</v>
      </c>
      <c r="B253" s="299" t="s">
        <v>443</v>
      </c>
      <c r="C253" s="305" t="s">
        <v>256</v>
      </c>
      <c r="D253" s="299" t="s">
        <v>257</v>
      </c>
      <c r="E253" s="300">
        <v>1224000</v>
      </c>
      <c r="F253" s="300">
        <v>1244000</v>
      </c>
      <c r="G253" s="300">
        <v>1264000</v>
      </c>
      <c r="H253" s="294"/>
    </row>
    <row r="254" spans="1:8" ht="22.8">
      <c r="A254" s="301" t="s">
        <v>444</v>
      </c>
      <c r="B254" s="302" t="s">
        <v>445</v>
      </c>
      <c r="C254" s="304" t="s">
        <v>256</v>
      </c>
      <c r="D254" s="302" t="s">
        <v>257</v>
      </c>
      <c r="E254" s="303">
        <v>392000</v>
      </c>
      <c r="F254" s="303">
        <v>0</v>
      </c>
      <c r="G254" s="303">
        <v>0</v>
      </c>
      <c r="H254" s="294"/>
    </row>
    <row r="255" spans="1:8" ht="22.8">
      <c r="A255" s="301" t="s">
        <v>446</v>
      </c>
      <c r="B255" s="302" t="s">
        <v>445</v>
      </c>
      <c r="C255" s="304" t="s">
        <v>447</v>
      </c>
      <c r="D255" s="302" t="s">
        <v>257</v>
      </c>
      <c r="E255" s="303">
        <v>392000</v>
      </c>
      <c r="F255" s="303">
        <v>0</v>
      </c>
      <c r="G255" s="303">
        <v>0</v>
      </c>
      <c r="H255" s="294"/>
    </row>
    <row r="256" spans="1:8" ht="45.6">
      <c r="A256" s="301" t="s">
        <v>272</v>
      </c>
      <c r="B256" s="302" t="s">
        <v>445</v>
      </c>
      <c r="C256" s="304" t="s">
        <v>447</v>
      </c>
      <c r="D256" s="302" t="s">
        <v>273</v>
      </c>
      <c r="E256" s="303">
        <v>392000</v>
      </c>
      <c r="F256" s="303">
        <v>0</v>
      </c>
      <c r="G256" s="303">
        <v>0</v>
      </c>
      <c r="H256" s="294"/>
    </row>
    <row r="257" spans="1:8" ht="68.400000000000006">
      <c r="A257" s="301" t="s">
        <v>274</v>
      </c>
      <c r="B257" s="302" t="s">
        <v>445</v>
      </c>
      <c r="C257" s="304" t="s">
        <v>447</v>
      </c>
      <c r="D257" s="302" t="s">
        <v>275</v>
      </c>
      <c r="E257" s="303">
        <v>392000</v>
      </c>
      <c r="F257" s="303">
        <v>0</v>
      </c>
      <c r="G257" s="303">
        <v>0</v>
      </c>
      <c r="H257" s="294"/>
    </row>
    <row r="258" spans="1:8" ht="45.6">
      <c r="A258" s="301" t="s">
        <v>448</v>
      </c>
      <c r="B258" s="302" t="s">
        <v>449</v>
      </c>
      <c r="C258" s="304" t="s">
        <v>256</v>
      </c>
      <c r="D258" s="302" t="s">
        <v>257</v>
      </c>
      <c r="E258" s="303">
        <v>832000</v>
      </c>
      <c r="F258" s="303">
        <v>1244000</v>
      </c>
      <c r="G258" s="303">
        <v>1264000</v>
      </c>
      <c r="H258" s="294"/>
    </row>
    <row r="259" spans="1:8" ht="22.8">
      <c r="A259" s="301" t="s">
        <v>446</v>
      </c>
      <c r="B259" s="302" t="s">
        <v>449</v>
      </c>
      <c r="C259" s="304" t="s">
        <v>447</v>
      </c>
      <c r="D259" s="302" t="s">
        <v>257</v>
      </c>
      <c r="E259" s="303">
        <v>832000</v>
      </c>
      <c r="F259" s="303">
        <v>1244000</v>
      </c>
      <c r="G259" s="303">
        <v>1264000</v>
      </c>
      <c r="H259" s="294"/>
    </row>
    <row r="260" spans="1:8" ht="45.6">
      <c r="A260" s="301" t="s">
        <v>272</v>
      </c>
      <c r="B260" s="302" t="s">
        <v>449</v>
      </c>
      <c r="C260" s="304" t="s">
        <v>447</v>
      </c>
      <c r="D260" s="302" t="s">
        <v>273</v>
      </c>
      <c r="E260" s="303">
        <v>832000</v>
      </c>
      <c r="F260" s="303">
        <v>1244000</v>
      </c>
      <c r="G260" s="303">
        <v>1264000</v>
      </c>
      <c r="H260" s="294"/>
    </row>
    <row r="261" spans="1:8" ht="68.400000000000006">
      <c r="A261" s="301" t="s">
        <v>274</v>
      </c>
      <c r="B261" s="302" t="s">
        <v>449</v>
      </c>
      <c r="C261" s="304" t="s">
        <v>447</v>
      </c>
      <c r="D261" s="302" t="s">
        <v>275</v>
      </c>
      <c r="E261" s="303">
        <v>832000</v>
      </c>
      <c r="F261" s="303">
        <v>1244000</v>
      </c>
      <c r="G261" s="303">
        <v>1264000</v>
      </c>
      <c r="H261" s="294"/>
    </row>
    <row r="262" spans="1:8" ht="22.8">
      <c r="A262" s="298" t="s">
        <v>450</v>
      </c>
      <c r="B262" s="299" t="s">
        <v>451</v>
      </c>
      <c r="C262" s="305" t="s">
        <v>256</v>
      </c>
      <c r="D262" s="299" t="s">
        <v>257</v>
      </c>
      <c r="E262" s="300">
        <v>1233820128.2</v>
      </c>
      <c r="F262" s="300">
        <v>1143061242.48</v>
      </c>
      <c r="G262" s="300">
        <v>1133981322.54</v>
      </c>
      <c r="H262" s="294"/>
    </row>
    <row r="263" spans="1:8" ht="22.8">
      <c r="A263" s="301" t="s">
        <v>452</v>
      </c>
      <c r="B263" s="302" t="s">
        <v>453</v>
      </c>
      <c r="C263" s="304" t="s">
        <v>256</v>
      </c>
      <c r="D263" s="302" t="s">
        <v>257</v>
      </c>
      <c r="E263" s="303">
        <v>257601212</v>
      </c>
      <c r="F263" s="303">
        <v>256601212</v>
      </c>
      <c r="G263" s="303">
        <v>256601212</v>
      </c>
      <c r="H263" s="294"/>
    </row>
    <row r="264" spans="1:8" ht="136.80000000000001">
      <c r="A264" s="301" t="s">
        <v>454</v>
      </c>
      <c r="B264" s="302" t="s">
        <v>453</v>
      </c>
      <c r="C264" s="304" t="s">
        <v>455</v>
      </c>
      <c r="D264" s="302" t="s">
        <v>257</v>
      </c>
      <c r="E264" s="303">
        <v>233744261</v>
      </c>
      <c r="F264" s="303">
        <v>233744261</v>
      </c>
      <c r="G264" s="303">
        <v>233744261</v>
      </c>
      <c r="H264" s="294"/>
    </row>
    <row r="265" spans="1:8" ht="68.400000000000006">
      <c r="A265" s="301" t="s">
        <v>326</v>
      </c>
      <c r="B265" s="302" t="s">
        <v>453</v>
      </c>
      <c r="C265" s="304" t="s">
        <v>455</v>
      </c>
      <c r="D265" s="302" t="s">
        <v>327</v>
      </c>
      <c r="E265" s="303">
        <v>233744261</v>
      </c>
      <c r="F265" s="303">
        <v>233744261</v>
      </c>
      <c r="G265" s="303">
        <v>233744261</v>
      </c>
      <c r="H265" s="294"/>
    </row>
    <row r="266" spans="1:8" ht="22.8">
      <c r="A266" s="301" t="s">
        <v>328</v>
      </c>
      <c r="B266" s="302" t="s">
        <v>453</v>
      </c>
      <c r="C266" s="304" t="s">
        <v>455</v>
      </c>
      <c r="D266" s="302" t="s">
        <v>329</v>
      </c>
      <c r="E266" s="303">
        <v>200295880</v>
      </c>
      <c r="F266" s="303">
        <v>200295880</v>
      </c>
      <c r="G266" s="303">
        <v>200295880</v>
      </c>
      <c r="H266" s="294"/>
    </row>
    <row r="267" spans="1:8" ht="22.8">
      <c r="A267" s="301" t="s">
        <v>456</v>
      </c>
      <c r="B267" s="302" t="s">
        <v>453</v>
      </c>
      <c r="C267" s="304" t="s">
        <v>455</v>
      </c>
      <c r="D267" s="302" t="s">
        <v>457</v>
      </c>
      <c r="E267" s="303">
        <v>33448381</v>
      </c>
      <c r="F267" s="303">
        <v>33448381</v>
      </c>
      <c r="G267" s="303">
        <v>33448381</v>
      </c>
      <c r="H267" s="294"/>
    </row>
    <row r="268" spans="1:8" ht="22.8">
      <c r="A268" s="301" t="s">
        <v>458</v>
      </c>
      <c r="B268" s="302" t="s">
        <v>453</v>
      </c>
      <c r="C268" s="304" t="s">
        <v>459</v>
      </c>
      <c r="D268" s="302" t="s">
        <v>257</v>
      </c>
      <c r="E268" s="303">
        <v>9920401</v>
      </c>
      <c r="F268" s="303">
        <v>9920401</v>
      </c>
      <c r="G268" s="303">
        <v>9920401</v>
      </c>
      <c r="H268" s="294"/>
    </row>
    <row r="269" spans="1:8" ht="68.400000000000006">
      <c r="A269" s="301" t="s">
        <v>326</v>
      </c>
      <c r="B269" s="302" t="s">
        <v>453</v>
      </c>
      <c r="C269" s="304" t="s">
        <v>459</v>
      </c>
      <c r="D269" s="302" t="s">
        <v>327</v>
      </c>
      <c r="E269" s="303">
        <v>9920401</v>
      </c>
      <c r="F269" s="303">
        <v>9920401</v>
      </c>
      <c r="G269" s="303">
        <v>9920401</v>
      </c>
      <c r="H269" s="294"/>
    </row>
    <row r="270" spans="1:8" ht="22.8">
      <c r="A270" s="301" t="s">
        <v>328</v>
      </c>
      <c r="B270" s="302" t="s">
        <v>453</v>
      </c>
      <c r="C270" s="304" t="s">
        <v>459</v>
      </c>
      <c r="D270" s="302" t="s">
        <v>329</v>
      </c>
      <c r="E270" s="303">
        <v>6589294</v>
      </c>
      <c r="F270" s="303">
        <v>6589294</v>
      </c>
      <c r="G270" s="303">
        <v>6589294</v>
      </c>
      <c r="H270" s="294"/>
    </row>
    <row r="271" spans="1:8" ht="22.8">
      <c r="A271" s="301" t="s">
        <v>456</v>
      </c>
      <c r="B271" s="302" t="s">
        <v>453</v>
      </c>
      <c r="C271" s="304" t="s">
        <v>459</v>
      </c>
      <c r="D271" s="302" t="s">
        <v>457</v>
      </c>
      <c r="E271" s="303">
        <v>3331107</v>
      </c>
      <c r="F271" s="303">
        <v>3331107</v>
      </c>
      <c r="G271" s="303">
        <v>3331107</v>
      </c>
      <c r="H271" s="294"/>
    </row>
    <row r="272" spans="1:8" ht="45.6">
      <c r="A272" s="301" t="s">
        <v>460</v>
      </c>
      <c r="B272" s="302" t="s">
        <v>453</v>
      </c>
      <c r="C272" s="304" t="s">
        <v>461</v>
      </c>
      <c r="D272" s="302" t="s">
        <v>257</v>
      </c>
      <c r="E272" s="303">
        <v>12936550</v>
      </c>
      <c r="F272" s="303">
        <v>12936550</v>
      </c>
      <c r="G272" s="303">
        <v>12936550</v>
      </c>
      <c r="H272" s="294"/>
    </row>
    <row r="273" spans="1:8" ht="68.400000000000006">
      <c r="A273" s="301" t="s">
        <v>326</v>
      </c>
      <c r="B273" s="302" t="s">
        <v>453</v>
      </c>
      <c r="C273" s="304" t="s">
        <v>461</v>
      </c>
      <c r="D273" s="302" t="s">
        <v>327</v>
      </c>
      <c r="E273" s="303">
        <v>12936550</v>
      </c>
      <c r="F273" s="303">
        <v>12936550</v>
      </c>
      <c r="G273" s="303">
        <v>12936550</v>
      </c>
      <c r="H273" s="294"/>
    </row>
    <row r="274" spans="1:8" ht="22.8">
      <c r="A274" s="301" t="s">
        <v>328</v>
      </c>
      <c r="B274" s="302" t="s">
        <v>453</v>
      </c>
      <c r="C274" s="304" t="s">
        <v>461</v>
      </c>
      <c r="D274" s="302" t="s">
        <v>329</v>
      </c>
      <c r="E274" s="303">
        <v>11228740</v>
      </c>
      <c r="F274" s="303">
        <v>11228740</v>
      </c>
      <c r="G274" s="303">
        <v>11228740</v>
      </c>
      <c r="H274" s="294"/>
    </row>
    <row r="275" spans="1:8" ht="22.8">
      <c r="A275" s="301" t="s">
        <v>456</v>
      </c>
      <c r="B275" s="302" t="s">
        <v>453</v>
      </c>
      <c r="C275" s="304" t="s">
        <v>461</v>
      </c>
      <c r="D275" s="302" t="s">
        <v>457</v>
      </c>
      <c r="E275" s="303">
        <v>1707810</v>
      </c>
      <c r="F275" s="303">
        <v>1707810</v>
      </c>
      <c r="G275" s="303">
        <v>1707810</v>
      </c>
      <c r="H275" s="294"/>
    </row>
    <row r="276" spans="1:8" ht="45.6">
      <c r="A276" s="301" t="s">
        <v>428</v>
      </c>
      <c r="B276" s="302" t="s">
        <v>453</v>
      </c>
      <c r="C276" s="304" t="s">
        <v>462</v>
      </c>
      <c r="D276" s="302" t="s">
        <v>257</v>
      </c>
      <c r="E276" s="303">
        <v>1000000</v>
      </c>
      <c r="F276" s="303">
        <v>0</v>
      </c>
      <c r="G276" s="303">
        <v>0</v>
      </c>
      <c r="H276" s="294"/>
    </row>
    <row r="277" spans="1:8" ht="45.6">
      <c r="A277" s="301" t="s">
        <v>383</v>
      </c>
      <c r="B277" s="302" t="s">
        <v>453</v>
      </c>
      <c r="C277" s="304" t="s">
        <v>462</v>
      </c>
      <c r="D277" s="302" t="s">
        <v>384</v>
      </c>
      <c r="E277" s="303">
        <v>1000000</v>
      </c>
      <c r="F277" s="303">
        <v>0</v>
      </c>
      <c r="G277" s="303">
        <v>0</v>
      </c>
      <c r="H277" s="294"/>
    </row>
    <row r="278" spans="1:8" ht="22.8">
      <c r="A278" s="301" t="s">
        <v>385</v>
      </c>
      <c r="B278" s="302" t="s">
        <v>453</v>
      </c>
      <c r="C278" s="304" t="s">
        <v>462</v>
      </c>
      <c r="D278" s="302" t="s">
        <v>386</v>
      </c>
      <c r="E278" s="303">
        <v>1000000</v>
      </c>
      <c r="F278" s="303">
        <v>0</v>
      </c>
      <c r="G278" s="303">
        <v>0</v>
      </c>
      <c r="H278" s="294"/>
    </row>
    <row r="279" spans="1:8" ht="22.8">
      <c r="A279" s="301" t="s">
        <v>463</v>
      </c>
      <c r="B279" s="302" t="s">
        <v>464</v>
      </c>
      <c r="C279" s="304" t="s">
        <v>256</v>
      </c>
      <c r="D279" s="302" t="s">
        <v>257</v>
      </c>
      <c r="E279" s="303">
        <v>891092033.20000005</v>
      </c>
      <c r="F279" s="303">
        <v>803968519.48000002</v>
      </c>
      <c r="G279" s="303">
        <v>794906599.53999996</v>
      </c>
      <c r="H279" s="294"/>
    </row>
    <row r="280" spans="1:8" ht="114" hidden="1">
      <c r="A280" s="301" t="s">
        <v>1260</v>
      </c>
      <c r="B280" s="302" t="s">
        <v>464</v>
      </c>
      <c r="C280" s="304" t="s">
        <v>1261</v>
      </c>
      <c r="D280" s="302" t="s">
        <v>257</v>
      </c>
      <c r="E280" s="303">
        <v>4470948.22</v>
      </c>
      <c r="F280" s="303">
        <v>4407421.03</v>
      </c>
      <c r="G280" s="303">
        <v>4407421.03</v>
      </c>
      <c r="H280" s="294"/>
    </row>
    <row r="281" spans="1:8" ht="68.400000000000006" hidden="1">
      <c r="A281" s="301" t="s">
        <v>326</v>
      </c>
      <c r="B281" s="302" t="s">
        <v>464</v>
      </c>
      <c r="C281" s="304" t="s">
        <v>1261</v>
      </c>
      <c r="D281" s="302" t="s">
        <v>327</v>
      </c>
      <c r="E281" s="303">
        <v>4470948.22</v>
      </c>
      <c r="F281" s="303">
        <v>4407421.03</v>
      </c>
      <c r="G281" s="303">
        <v>4407421.03</v>
      </c>
      <c r="H281" s="294"/>
    </row>
    <row r="282" spans="1:8" ht="22.8" hidden="1">
      <c r="A282" s="301" t="s">
        <v>328</v>
      </c>
      <c r="B282" s="302" t="s">
        <v>464</v>
      </c>
      <c r="C282" s="304" t="s">
        <v>1261</v>
      </c>
      <c r="D282" s="302" t="s">
        <v>329</v>
      </c>
      <c r="E282" s="303">
        <v>4470948.22</v>
      </c>
      <c r="F282" s="303">
        <v>4407421.03</v>
      </c>
      <c r="G282" s="303">
        <v>4407421.03</v>
      </c>
      <c r="H282" s="294"/>
    </row>
    <row r="283" spans="1:8" ht="45.6">
      <c r="A283" s="301" t="s">
        <v>465</v>
      </c>
      <c r="B283" s="302" t="s">
        <v>464</v>
      </c>
      <c r="C283" s="304" t="s">
        <v>466</v>
      </c>
      <c r="D283" s="302" t="s">
        <v>257</v>
      </c>
      <c r="E283" s="303">
        <v>77754150.109999999</v>
      </c>
      <c r="F283" s="303">
        <v>0</v>
      </c>
      <c r="G283" s="303">
        <v>0</v>
      </c>
      <c r="H283" s="294"/>
    </row>
    <row r="284" spans="1:8" ht="68.400000000000006">
      <c r="A284" s="301" t="s">
        <v>326</v>
      </c>
      <c r="B284" s="302" t="s">
        <v>464</v>
      </c>
      <c r="C284" s="304" t="s">
        <v>466</v>
      </c>
      <c r="D284" s="302" t="s">
        <v>327</v>
      </c>
      <c r="E284" s="303">
        <v>77754150.109999999</v>
      </c>
      <c r="F284" s="303">
        <v>0</v>
      </c>
      <c r="G284" s="303">
        <v>0</v>
      </c>
      <c r="H284" s="294"/>
    </row>
    <row r="285" spans="1:8" ht="66.75" customHeight="1">
      <c r="A285" s="301" t="s">
        <v>328</v>
      </c>
      <c r="B285" s="302" t="s">
        <v>464</v>
      </c>
      <c r="C285" s="304" t="s">
        <v>466</v>
      </c>
      <c r="D285" s="302" t="s">
        <v>329</v>
      </c>
      <c r="E285" s="303">
        <v>77754150.109999999</v>
      </c>
      <c r="F285" s="303">
        <v>0</v>
      </c>
      <c r="G285" s="303">
        <v>0</v>
      </c>
      <c r="H285" s="294"/>
    </row>
    <row r="286" spans="1:8" ht="74.25" customHeight="1">
      <c r="A286" s="301" t="s">
        <v>467</v>
      </c>
      <c r="B286" s="302" t="s">
        <v>464</v>
      </c>
      <c r="C286" s="304" t="s">
        <v>468</v>
      </c>
      <c r="D286" s="302" t="s">
        <v>257</v>
      </c>
      <c r="E286" s="303">
        <v>607360904</v>
      </c>
      <c r="F286" s="303">
        <v>607360904</v>
      </c>
      <c r="G286" s="303">
        <v>607360904</v>
      </c>
      <c r="H286" s="294"/>
    </row>
    <row r="287" spans="1:8" ht="47.25" customHeight="1">
      <c r="A287" s="301" t="s">
        <v>326</v>
      </c>
      <c r="B287" s="302" t="s">
        <v>464</v>
      </c>
      <c r="C287" s="304" t="s">
        <v>468</v>
      </c>
      <c r="D287" s="302" t="s">
        <v>327</v>
      </c>
      <c r="E287" s="303">
        <v>607360904</v>
      </c>
      <c r="F287" s="303">
        <v>607360904</v>
      </c>
      <c r="G287" s="303">
        <v>607360904</v>
      </c>
      <c r="H287" s="294"/>
    </row>
    <row r="288" spans="1:8" ht="46.5" customHeight="1">
      <c r="A288" s="301" t="s">
        <v>328</v>
      </c>
      <c r="B288" s="302" t="s">
        <v>464</v>
      </c>
      <c r="C288" s="304" t="s">
        <v>468</v>
      </c>
      <c r="D288" s="302" t="s">
        <v>329</v>
      </c>
      <c r="E288" s="303">
        <v>607360904</v>
      </c>
      <c r="F288" s="303">
        <v>607360904</v>
      </c>
      <c r="G288" s="303">
        <v>607360904</v>
      </c>
      <c r="H288" s="294"/>
    </row>
    <row r="289" spans="1:8" ht="75" customHeight="1">
      <c r="A289" s="301" t="s">
        <v>469</v>
      </c>
      <c r="B289" s="302" t="s">
        <v>464</v>
      </c>
      <c r="C289" s="304" t="s">
        <v>470</v>
      </c>
      <c r="D289" s="304" t="s">
        <v>257</v>
      </c>
      <c r="E289" s="303">
        <v>115118755.09999999</v>
      </c>
      <c r="F289" s="303">
        <v>106513012.22</v>
      </c>
      <c r="G289" s="303">
        <v>99213106.219999999</v>
      </c>
      <c r="H289" s="294"/>
    </row>
    <row r="290" spans="1:8" ht="46.5" customHeight="1">
      <c r="A290" s="301" t="s">
        <v>326</v>
      </c>
      <c r="B290" s="302" t="s">
        <v>464</v>
      </c>
      <c r="C290" s="304" t="s">
        <v>470</v>
      </c>
      <c r="D290" s="302" t="s">
        <v>327</v>
      </c>
      <c r="E290" s="303">
        <v>115118755.09999999</v>
      </c>
      <c r="F290" s="303">
        <v>106513012.22</v>
      </c>
      <c r="G290" s="303">
        <v>99213106.219999999</v>
      </c>
      <c r="H290" s="294"/>
    </row>
    <row r="291" spans="1:8" ht="46.5" customHeight="1">
      <c r="A291" s="301" t="s">
        <v>328</v>
      </c>
      <c r="B291" s="302" t="s">
        <v>464</v>
      </c>
      <c r="C291" s="304" t="s">
        <v>470</v>
      </c>
      <c r="D291" s="302" t="s">
        <v>329</v>
      </c>
      <c r="E291" s="303">
        <v>115118755.09999999</v>
      </c>
      <c r="F291" s="303">
        <v>106513012.22</v>
      </c>
      <c r="G291" s="303">
        <v>99213106.219999999</v>
      </c>
      <c r="H291" s="294"/>
    </row>
    <row r="292" spans="1:8" ht="24" customHeight="1">
      <c r="A292" s="301" t="s">
        <v>1274</v>
      </c>
      <c r="B292" s="302" t="s">
        <v>464</v>
      </c>
      <c r="C292" s="304" t="s">
        <v>1275</v>
      </c>
      <c r="D292" s="302" t="s">
        <v>257</v>
      </c>
      <c r="E292" s="303">
        <v>813535.16</v>
      </c>
      <c r="F292" s="303">
        <v>844651.65</v>
      </c>
      <c r="G292" s="303">
        <v>844651.65</v>
      </c>
      <c r="H292" s="294"/>
    </row>
    <row r="293" spans="1:8" ht="24" customHeight="1">
      <c r="A293" s="301" t="s">
        <v>326</v>
      </c>
      <c r="B293" s="302" t="s">
        <v>464</v>
      </c>
      <c r="C293" s="304" t="s">
        <v>1275</v>
      </c>
      <c r="D293" s="302" t="s">
        <v>327</v>
      </c>
      <c r="E293" s="303">
        <v>813535.16</v>
      </c>
      <c r="F293" s="303">
        <v>844651.65</v>
      </c>
      <c r="G293" s="303">
        <v>844651.65</v>
      </c>
      <c r="H293" s="294"/>
    </row>
    <row r="294" spans="1:8" ht="31.5" customHeight="1">
      <c r="A294" s="301" t="s">
        <v>328</v>
      </c>
      <c r="B294" s="302" t="s">
        <v>464</v>
      </c>
      <c r="C294" s="304" t="s">
        <v>1275</v>
      </c>
      <c r="D294" s="302" t="s">
        <v>329</v>
      </c>
      <c r="E294" s="303">
        <v>813535.16</v>
      </c>
      <c r="F294" s="303">
        <v>844651.65</v>
      </c>
      <c r="G294" s="303">
        <v>844651.65</v>
      </c>
      <c r="H294" s="294"/>
    </row>
    <row r="295" spans="1:8" ht="73.5" customHeight="1">
      <c r="A295" s="301" t="s">
        <v>471</v>
      </c>
      <c r="B295" s="302" t="s">
        <v>464</v>
      </c>
      <c r="C295" s="304" t="s">
        <v>472</v>
      </c>
      <c r="D295" s="302" t="s">
        <v>257</v>
      </c>
      <c r="E295" s="303">
        <v>1040626.02</v>
      </c>
      <c r="F295" s="303">
        <v>638895.99</v>
      </c>
      <c r="G295" s="303">
        <v>611995.11</v>
      </c>
      <c r="H295" s="294"/>
    </row>
    <row r="296" spans="1:8" ht="66.75" customHeight="1">
      <c r="A296" s="301" t="s">
        <v>326</v>
      </c>
      <c r="B296" s="302" t="s">
        <v>464</v>
      </c>
      <c r="C296" s="304" t="s">
        <v>472</v>
      </c>
      <c r="D296" s="302" t="s">
        <v>327</v>
      </c>
      <c r="E296" s="303">
        <v>1040626.02</v>
      </c>
      <c r="F296" s="303">
        <v>638895.99</v>
      </c>
      <c r="G296" s="303">
        <v>611995.11</v>
      </c>
      <c r="H296" s="294"/>
    </row>
    <row r="297" spans="1:8" ht="40.5" customHeight="1">
      <c r="A297" s="301" t="s">
        <v>328</v>
      </c>
      <c r="B297" s="302" t="s">
        <v>464</v>
      </c>
      <c r="C297" s="304" t="s">
        <v>472</v>
      </c>
      <c r="D297" s="302" t="s">
        <v>329</v>
      </c>
      <c r="E297" s="303">
        <v>1040626.02</v>
      </c>
      <c r="F297" s="303">
        <v>638895.99</v>
      </c>
      <c r="G297" s="303">
        <v>611995.11</v>
      </c>
      <c r="H297" s="294"/>
    </row>
    <row r="298" spans="1:8" ht="51.75" customHeight="1">
      <c r="A298" s="301" t="s">
        <v>460</v>
      </c>
      <c r="B298" s="302" t="s">
        <v>464</v>
      </c>
      <c r="C298" s="304" t="s">
        <v>461</v>
      </c>
      <c r="D298" s="302" t="s">
        <v>257</v>
      </c>
      <c r="E298" s="303">
        <v>13360958</v>
      </c>
      <c r="F298" s="303">
        <v>13360958</v>
      </c>
      <c r="G298" s="303">
        <v>13360958</v>
      </c>
      <c r="H298" s="294"/>
    </row>
    <row r="299" spans="1:8" ht="68.400000000000006">
      <c r="A299" s="301" t="s">
        <v>326</v>
      </c>
      <c r="B299" s="302" t="s">
        <v>464</v>
      </c>
      <c r="C299" s="304" t="s">
        <v>461</v>
      </c>
      <c r="D299" s="302" t="s">
        <v>327</v>
      </c>
      <c r="E299" s="303">
        <v>13360958</v>
      </c>
      <c r="F299" s="303">
        <v>13360958</v>
      </c>
      <c r="G299" s="303">
        <v>13360958</v>
      </c>
      <c r="H299" s="294"/>
    </row>
    <row r="300" spans="1:8" ht="22.8">
      <c r="A300" s="301" t="s">
        <v>328</v>
      </c>
      <c r="B300" s="302" t="s">
        <v>464</v>
      </c>
      <c r="C300" s="304" t="s">
        <v>461</v>
      </c>
      <c r="D300" s="302" t="s">
        <v>329</v>
      </c>
      <c r="E300" s="303">
        <v>13360958</v>
      </c>
      <c r="F300" s="303">
        <v>13360958</v>
      </c>
      <c r="G300" s="303">
        <v>13360958</v>
      </c>
      <c r="H300" s="294"/>
    </row>
    <row r="301" spans="1:8" ht="91.2">
      <c r="A301" s="301" t="s">
        <v>473</v>
      </c>
      <c r="B301" s="302" t="s">
        <v>464</v>
      </c>
      <c r="C301" s="304" t="s">
        <v>474</v>
      </c>
      <c r="D301" s="302" t="s">
        <v>257</v>
      </c>
      <c r="E301" s="303">
        <v>41547676.590000004</v>
      </c>
      <c r="F301" s="303">
        <v>41547676.590000004</v>
      </c>
      <c r="G301" s="303">
        <v>39812563.530000001</v>
      </c>
      <c r="H301" s="294"/>
    </row>
    <row r="302" spans="1:8" ht="68.400000000000006">
      <c r="A302" s="301" t="s">
        <v>326</v>
      </c>
      <c r="B302" s="302" t="s">
        <v>464</v>
      </c>
      <c r="C302" s="304" t="s">
        <v>474</v>
      </c>
      <c r="D302" s="302" t="s">
        <v>327</v>
      </c>
      <c r="E302" s="303">
        <v>41547676.590000004</v>
      </c>
      <c r="F302" s="303">
        <v>41547676.590000004</v>
      </c>
      <c r="G302" s="303">
        <v>39812563.530000001</v>
      </c>
      <c r="H302" s="294"/>
    </row>
    <row r="303" spans="1:8" ht="22.8">
      <c r="A303" s="301" t="s">
        <v>328</v>
      </c>
      <c r="B303" s="302" t="s">
        <v>464</v>
      </c>
      <c r="C303" s="304" t="s">
        <v>474</v>
      </c>
      <c r="D303" s="302" t="s">
        <v>329</v>
      </c>
      <c r="E303" s="303">
        <v>41547676.590000004</v>
      </c>
      <c r="F303" s="303">
        <v>41547676.590000004</v>
      </c>
      <c r="G303" s="303">
        <v>39812563.530000001</v>
      </c>
      <c r="H303" s="294"/>
    </row>
    <row r="304" spans="1:8" ht="91.2">
      <c r="A304" s="301" t="s">
        <v>475</v>
      </c>
      <c r="B304" s="302" t="s">
        <v>464</v>
      </c>
      <c r="C304" s="304" t="s">
        <v>476</v>
      </c>
      <c r="D304" s="302" t="s">
        <v>257</v>
      </c>
      <c r="E304" s="303">
        <v>29607480</v>
      </c>
      <c r="F304" s="303">
        <v>29295000</v>
      </c>
      <c r="G304" s="303">
        <v>29295000</v>
      </c>
      <c r="H304" s="294"/>
    </row>
    <row r="305" spans="1:8" ht="68.400000000000006">
      <c r="A305" s="301" t="s">
        <v>326</v>
      </c>
      <c r="B305" s="302" t="s">
        <v>464</v>
      </c>
      <c r="C305" s="304" t="s">
        <v>476</v>
      </c>
      <c r="D305" s="302" t="s">
        <v>327</v>
      </c>
      <c r="E305" s="303">
        <v>29607480</v>
      </c>
      <c r="F305" s="303">
        <v>29295000</v>
      </c>
      <c r="G305" s="303">
        <v>29295000</v>
      </c>
      <c r="H305" s="294"/>
    </row>
    <row r="306" spans="1:8" ht="22.8">
      <c r="A306" s="301" t="s">
        <v>328</v>
      </c>
      <c r="B306" s="302" t="s">
        <v>464</v>
      </c>
      <c r="C306" s="304" t="s">
        <v>476</v>
      </c>
      <c r="D306" s="302" t="s">
        <v>329</v>
      </c>
      <c r="E306" s="303">
        <v>29607480</v>
      </c>
      <c r="F306" s="303">
        <v>29295000</v>
      </c>
      <c r="G306" s="303">
        <v>29295000</v>
      </c>
      <c r="H306" s="294"/>
    </row>
    <row r="307" spans="1:8" ht="45.6">
      <c r="A307" s="301" t="s">
        <v>428</v>
      </c>
      <c r="B307" s="302" t="s">
        <v>464</v>
      </c>
      <c r="C307" s="304" t="s">
        <v>462</v>
      </c>
      <c r="D307" s="302" t="s">
        <v>257</v>
      </c>
      <c r="E307" s="303">
        <v>17000</v>
      </c>
      <c r="F307" s="303">
        <v>0</v>
      </c>
      <c r="G307" s="303">
        <v>0</v>
      </c>
      <c r="H307" s="294"/>
    </row>
    <row r="308" spans="1:8" ht="45.6">
      <c r="A308" s="301" t="s">
        <v>383</v>
      </c>
      <c r="B308" s="302" t="s">
        <v>464</v>
      </c>
      <c r="C308" s="304" t="s">
        <v>462</v>
      </c>
      <c r="D308" s="302" t="s">
        <v>384</v>
      </c>
      <c r="E308" s="303">
        <v>17000</v>
      </c>
      <c r="F308" s="303">
        <v>0</v>
      </c>
      <c r="G308" s="303">
        <v>0</v>
      </c>
      <c r="H308" s="294"/>
    </row>
    <row r="309" spans="1:8" ht="22.8">
      <c r="A309" s="301" t="s">
        <v>385</v>
      </c>
      <c r="B309" s="302" t="s">
        <v>464</v>
      </c>
      <c r="C309" s="304" t="s">
        <v>462</v>
      </c>
      <c r="D309" s="302" t="s">
        <v>386</v>
      </c>
      <c r="E309" s="303">
        <v>17000</v>
      </c>
      <c r="F309" s="303">
        <v>0</v>
      </c>
      <c r="G309" s="303">
        <v>0</v>
      </c>
      <c r="H309" s="294"/>
    </row>
    <row r="310" spans="1:8" ht="22.8">
      <c r="A310" s="301" t="s">
        <v>477</v>
      </c>
      <c r="B310" s="302" t="s">
        <v>478</v>
      </c>
      <c r="C310" s="304" t="s">
        <v>256</v>
      </c>
      <c r="D310" s="302" t="s">
        <v>257</v>
      </c>
      <c r="E310" s="303">
        <v>51425202</v>
      </c>
      <c r="F310" s="303">
        <v>49491649</v>
      </c>
      <c r="G310" s="303">
        <v>49491649</v>
      </c>
      <c r="H310" s="294"/>
    </row>
    <row r="311" spans="1:8" ht="22.8">
      <c r="A311" s="301" t="s">
        <v>479</v>
      </c>
      <c r="B311" s="302" t="s">
        <v>478</v>
      </c>
      <c r="C311" s="304" t="s">
        <v>480</v>
      </c>
      <c r="D311" s="302" t="s">
        <v>257</v>
      </c>
      <c r="E311" s="303">
        <v>6392097</v>
      </c>
      <c r="F311" s="303">
        <v>5855917</v>
      </c>
      <c r="G311" s="303">
        <v>5855917</v>
      </c>
      <c r="H311" s="294"/>
    </row>
    <row r="312" spans="1:8" ht="68.400000000000006">
      <c r="A312" s="301" t="s">
        <v>326</v>
      </c>
      <c r="B312" s="302" t="s">
        <v>478</v>
      </c>
      <c r="C312" s="304" t="s">
        <v>480</v>
      </c>
      <c r="D312" s="302" t="s">
        <v>327</v>
      </c>
      <c r="E312" s="303">
        <v>6392097</v>
      </c>
      <c r="F312" s="303">
        <v>5855917</v>
      </c>
      <c r="G312" s="303">
        <v>5855917</v>
      </c>
      <c r="H312" s="294"/>
    </row>
    <row r="313" spans="1:8" ht="22.8">
      <c r="A313" s="301" t="s">
        <v>328</v>
      </c>
      <c r="B313" s="302" t="s">
        <v>478</v>
      </c>
      <c r="C313" s="304" t="s">
        <v>480</v>
      </c>
      <c r="D313" s="302" t="s">
        <v>329</v>
      </c>
      <c r="E313" s="303">
        <v>6392097</v>
      </c>
      <c r="F313" s="303">
        <v>5855917</v>
      </c>
      <c r="G313" s="303">
        <v>5855917</v>
      </c>
      <c r="H313" s="294"/>
    </row>
    <row r="314" spans="1:8" ht="68.400000000000006">
      <c r="A314" s="301" t="s">
        <v>481</v>
      </c>
      <c r="B314" s="302" t="s">
        <v>478</v>
      </c>
      <c r="C314" s="304" t="s">
        <v>482</v>
      </c>
      <c r="D314" s="302" t="s">
        <v>257</v>
      </c>
      <c r="E314" s="303">
        <v>808080</v>
      </c>
      <c r="F314" s="303">
        <v>808080</v>
      </c>
      <c r="G314" s="303">
        <v>808080</v>
      </c>
      <c r="H314" s="294"/>
    </row>
    <row r="315" spans="1:8" ht="68.400000000000006">
      <c r="A315" s="301" t="s">
        <v>326</v>
      </c>
      <c r="B315" s="302" t="s">
        <v>478</v>
      </c>
      <c r="C315" s="304" t="s">
        <v>482</v>
      </c>
      <c r="D315" s="302" t="s">
        <v>327</v>
      </c>
      <c r="E315" s="303">
        <v>808080</v>
      </c>
      <c r="F315" s="303">
        <v>808080</v>
      </c>
      <c r="G315" s="303">
        <v>808080</v>
      </c>
      <c r="H315" s="294"/>
    </row>
    <row r="316" spans="1:8" ht="22.8">
      <c r="A316" s="301" t="s">
        <v>328</v>
      </c>
      <c r="B316" s="302" t="s">
        <v>478</v>
      </c>
      <c r="C316" s="304" t="s">
        <v>482</v>
      </c>
      <c r="D316" s="302" t="s">
        <v>329</v>
      </c>
      <c r="E316" s="303">
        <v>808080</v>
      </c>
      <c r="F316" s="303">
        <v>808080</v>
      </c>
      <c r="G316" s="303">
        <v>808080</v>
      </c>
      <c r="H316" s="294"/>
    </row>
    <row r="317" spans="1:8" ht="22.8">
      <c r="A317" s="301" t="s">
        <v>479</v>
      </c>
      <c r="B317" s="302" t="s">
        <v>478</v>
      </c>
      <c r="C317" s="304" t="s">
        <v>483</v>
      </c>
      <c r="D317" s="302" t="s">
        <v>257</v>
      </c>
      <c r="E317" s="303">
        <v>44225025</v>
      </c>
      <c r="F317" s="303">
        <v>42827652</v>
      </c>
      <c r="G317" s="303">
        <v>42827652</v>
      </c>
      <c r="H317" s="294"/>
    </row>
    <row r="318" spans="1:8" ht="68.400000000000006">
      <c r="A318" s="301" t="s">
        <v>326</v>
      </c>
      <c r="B318" s="302" t="s">
        <v>478</v>
      </c>
      <c r="C318" s="304" t="s">
        <v>483</v>
      </c>
      <c r="D318" s="302" t="s">
        <v>327</v>
      </c>
      <c r="E318" s="303">
        <v>44225025</v>
      </c>
      <c r="F318" s="303">
        <v>42827652</v>
      </c>
      <c r="G318" s="303">
        <v>42827652</v>
      </c>
      <c r="H318" s="294"/>
    </row>
    <row r="319" spans="1:8" ht="22.8">
      <c r="A319" s="301" t="s">
        <v>328</v>
      </c>
      <c r="B319" s="302" t="s">
        <v>478</v>
      </c>
      <c r="C319" s="304" t="s">
        <v>483</v>
      </c>
      <c r="D319" s="302" t="s">
        <v>329</v>
      </c>
      <c r="E319" s="303">
        <v>44225025</v>
      </c>
      <c r="F319" s="303">
        <v>42827652</v>
      </c>
      <c r="G319" s="303">
        <v>42827652</v>
      </c>
      <c r="H319" s="294"/>
    </row>
    <row r="320" spans="1:8" ht="22.8">
      <c r="A320" s="301" t="s">
        <v>484</v>
      </c>
      <c r="B320" s="302" t="s">
        <v>485</v>
      </c>
      <c r="C320" s="304" t="s">
        <v>256</v>
      </c>
      <c r="D320" s="302" t="s">
        <v>257</v>
      </c>
      <c r="E320" s="303">
        <v>334750</v>
      </c>
      <c r="F320" s="303">
        <v>284100</v>
      </c>
      <c r="G320" s="303">
        <v>284100</v>
      </c>
      <c r="H320" s="294"/>
    </row>
    <row r="321" spans="1:8" ht="45.6">
      <c r="A321" s="301" t="s">
        <v>488</v>
      </c>
      <c r="B321" s="302" t="s">
        <v>485</v>
      </c>
      <c r="C321" s="304" t="s">
        <v>489</v>
      </c>
      <c r="D321" s="302" t="s">
        <v>257</v>
      </c>
      <c r="E321" s="303">
        <v>119650</v>
      </c>
      <c r="F321" s="303">
        <v>69000</v>
      </c>
      <c r="G321" s="303">
        <v>69000</v>
      </c>
      <c r="H321" s="294"/>
    </row>
    <row r="322" spans="1:8" ht="45.6">
      <c r="A322" s="301" t="s">
        <v>272</v>
      </c>
      <c r="B322" s="302" t="s">
        <v>485</v>
      </c>
      <c r="C322" s="304" t="s">
        <v>489</v>
      </c>
      <c r="D322" s="302" t="s">
        <v>273</v>
      </c>
      <c r="E322" s="303">
        <v>119650</v>
      </c>
      <c r="F322" s="303">
        <v>69000</v>
      </c>
      <c r="G322" s="303">
        <v>69000</v>
      </c>
      <c r="H322" s="294"/>
    </row>
    <row r="323" spans="1:8" ht="68.400000000000006">
      <c r="A323" s="301" t="s">
        <v>274</v>
      </c>
      <c r="B323" s="302" t="s">
        <v>485</v>
      </c>
      <c r="C323" s="304" t="s">
        <v>489</v>
      </c>
      <c r="D323" s="302" t="s">
        <v>275</v>
      </c>
      <c r="E323" s="303">
        <v>119650</v>
      </c>
      <c r="F323" s="303">
        <v>69000</v>
      </c>
      <c r="G323" s="303">
        <v>69000</v>
      </c>
      <c r="H323" s="294"/>
    </row>
    <row r="324" spans="1:8" ht="22.8">
      <c r="A324" s="301" t="s">
        <v>490</v>
      </c>
      <c r="B324" s="302" t="s">
        <v>485</v>
      </c>
      <c r="C324" s="304" t="s">
        <v>491</v>
      </c>
      <c r="D324" s="302" t="s">
        <v>257</v>
      </c>
      <c r="E324" s="303">
        <v>215100</v>
      </c>
      <c r="F324" s="303">
        <v>215100</v>
      </c>
      <c r="G324" s="303">
        <v>215100</v>
      </c>
      <c r="H324" s="294"/>
    </row>
    <row r="325" spans="1:8" ht="45.6">
      <c r="A325" s="301" t="s">
        <v>492</v>
      </c>
      <c r="B325" s="302" t="s">
        <v>485</v>
      </c>
      <c r="C325" s="304" t="s">
        <v>491</v>
      </c>
      <c r="D325" s="302" t="s">
        <v>493</v>
      </c>
      <c r="E325" s="303">
        <v>169200</v>
      </c>
      <c r="F325" s="303">
        <v>169200</v>
      </c>
      <c r="G325" s="303">
        <v>169200</v>
      </c>
      <c r="H325" s="294"/>
    </row>
    <row r="326" spans="1:8" ht="22.8">
      <c r="A326" s="301" t="s">
        <v>494</v>
      </c>
      <c r="B326" s="302" t="s">
        <v>485</v>
      </c>
      <c r="C326" s="304" t="s">
        <v>491</v>
      </c>
      <c r="D326" s="302" t="s">
        <v>495</v>
      </c>
      <c r="E326" s="303">
        <v>169200</v>
      </c>
      <c r="F326" s="303">
        <v>169200</v>
      </c>
      <c r="G326" s="303">
        <v>169200</v>
      </c>
      <c r="H326" s="294"/>
    </row>
    <row r="327" spans="1:8" ht="68.400000000000006">
      <c r="A327" s="301" t="s">
        <v>326</v>
      </c>
      <c r="B327" s="302" t="s">
        <v>485</v>
      </c>
      <c r="C327" s="304" t="s">
        <v>491</v>
      </c>
      <c r="D327" s="302" t="s">
        <v>327</v>
      </c>
      <c r="E327" s="303">
        <v>45900</v>
      </c>
      <c r="F327" s="303">
        <v>45900</v>
      </c>
      <c r="G327" s="303">
        <v>45900</v>
      </c>
      <c r="H327" s="294"/>
    </row>
    <row r="328" spans="1:8" ht="22.8">
      <c r="A328" s="301" t="s">
        <v>328</v>
      </c>
      <c r="B328" s="302" t="s">
        <v>485</v>
      </c>
      <c r="C328" s="304" t="s">
        <v>491</v>
      </c>
      <c r="D328" s="302" t="s">
        <v>329</v>
      </c>
      <c r="E328" s="303">
        <v>45900</v>
      </c>
      <c r="F328" s="303">
        <v>45900</v>
      </c>
      <c r="G328" s="303">
        <v>45900</v>
      </c>
      <c r="H328" s="294"/>
    </row>
    <row r="329" spans="1:8" ht="22.8">
      <c r="A329" s="301" t="s">
        <v>496</v>
      </c>
      <c r="B329" s="302" t="s">
        <v>497</v>
      </c>
      <c r="C329" s="304" t="s">
        <v>256</v>
      </c>
      <c r="D329" s="302" t="s">
        <v>257</v>
      </c>
      <c r="E329" s="303">
        <v>33366931</v>
      </c>
      <c r="F329" s="303">
        <v>32715762</v>
      </c>
      <c r="G329" s="303">
        <v>32697762</v>
      </c>
      <c r="H329" s="294"/>
    </row>
    <row r="330" spans="1:8" ht="45.6">
      <c r="A330" s="301" t="s">
        <v>270</v>
      </c>
      <c r="B330" s="302" t="s">
        <v>497</v>
      </c>
      <c r="C330" s="304" t="s">
        <v>498</v>
      </c>
      <c r="D330" s="302" t="s">
        <v>257</v>
      </c>
      <c r="E330" s="303">
        <v>2918876</v>
      </c>
      <c r="F330" s="303">
        <v>2918876</v>
      </c>
      <c r="G330" s="303">
        <v>2918876</v>
      </c>
      <c r="H330" s="294"/>
    </row>
    <row r="331" spans="1:8" ht="114">
      <c r="A331" s="301" t="s">
        <v>262</v>
      </c>
      <c r="B331" s="302" t="s">
        <v>497</v>
      </c>
      <c r="C331" s="304" t="s">
        <v>498</v>
      </c>
      <c r="D331" s="302" t="s">
        <v>263</v>
      </c>
      <c r="E331" s="303">
        <v>2918876</v>
      </c>
      <c r="F331" s="303">
        <v>2918876</v>
      </c>
      <c r="G331" s="303">
        <v>2918876</v>
      </c>
      <c r="H331" s="294"/>
    </row>
    <row r="332" spans="1:8" ht="45.6">
      <c r="A332" s="301" t="s">
        <v>264</v>
      </c>
      <c r="B332" s="302" t="s">
        <v>497</v>
      </c>
      <c r="C332" s="304" t="s">
        <v>498</v>
      </c>
      <c r="D332" s="302" t="s">
        <v>265</v>
      </c>
      <c r="E332" s="303">
        <v>2918876</v>
      </c>
      <c r="F332" s="303">
        <v>2918876</v>
      </c>
      <c r="G332" s="303">
        <v>2918876</v>
      </c>
      <c r="H332" s="294"/>
    </row>
    <row r="333" spans="1:8" ht="68.400000000000006">
      <c r="A333" s="301" t="s">
        <v>330</v>
      </c>
      <c r="B333" s="302" t="s">
        <v>497</v>
      </c>
      <c r="C333" s="304" t="s">
        <v>499</v>
      </c>
      <c r="D333" s="302" t="s">
        <v>257</v>
      </c>
      <c r="E333" s="303">
        <v>5908022</v>
      </c>
      <c r="F333" s="303">
        <v>5785552</v>
      </c>
      <c r="G333" s="303">
        <v>5785552</v>
      </c>
      <c r="H333" s="294"/>
    </row>
    <row r="334" spans="1:8" ht="114">
      <c r="A334" s="301" t="s">
        <v>262</v>
      </c>
      <c r="B334" s="302" t="s">
        <v>497</v>
      </c>
      <c r="C334" s="304" t="s">
        <v>499</v>
      </c>
      <c r="D334" s="302" t="s">
        <v>263</v>
      </c>
      <c r="E334" s="303">
        <v>5743440</v>
      </c>
      <c r="F334" s="303">
        <v>5743440</v>
      </c>
      <c r="G334" s="303">
        <v>5743440</v>
      </c>
      <c r="H334" s="294"/>
    </row>
    <row r="335" spans="1:8" ht="45.6">
      <c r="A335" s="301" t="s">
        <v>362</v>
      </c>
      <c r="B335" s="302" t="s">
        <v>497</v>
      </c>
      <c r="C335" s="304" t="s">
        <v>499</v>
      </c>
      <c r="D335" s="302" t="s">
        <v>363</v>
      </c>
      <c r="E335" s="303">
        <v>5743440</v>
      </c>
      <c r="F335" s="303">
        <v>5743440</v>
      </c>
      <c r="G335" s="303">
        <v>5743440</v>
      </c>
      <c r="H335" s="294"/>
    </row>
    <row r="336" spans="1:8" ht="45.6">
      <c r="A336" s="301" t="s">
        <v>272</v>
      </c>
      <c r="B336" s="302" t="s">
        <v>497</v>
      </c>
      <c r="C336" s="304" t="s">
        <v>499</v>
      </c>
      <c r="D336" s="302" t="s">
        <v>273</v>
      </c>
      <c r="E336" s="303">
        <v>164582</v>
      </c>
      <c r="F336" s="303">
        <v>42112</v>
      </c>
      <c r="G336" s="303">
        <v>42112</v>
      </c>
      <c r="H336" s="294"/>
    </row>
    <row r="337" spans="1:8" ht="68.400000000000006">
      <c r="A337" s="301" t="s">
        <v>274</v>
      </c>
      <c r="B337" s="302" t="s">
        <v>497</v>
      </c>
      <c r="C337" s="304" t="s">
        <v>499</v>
      </c>
      <c r="D337" s="302" t="s">
        <v>275</v>
      </c>
      <c r="E337" s="303">
        <v>164582</v>
      </c>
      <c r="F337" s="303">
        <v>42112</v>
      </c>
      <c r="G337" s="303">
        <v>42112</v>
      </c>
      <c r="H337" s="294"/>
    </row>
    <row r="338" spans="1:8" ht="68.400000000000006">
      <c r="A338" s="301" t="s">
        <v>500</v>
      </c>
      <c r="B338" s="302" t="s">
        <v>497</v>
      </c>
      <c r="C338" s="304" t="s">
        <v>501</v>
      </c>
      <c r="D338" s="302" t="s">
        <v>257</v>
      </c>
      <c r="E338" s="303">
        <v>1051000</v>
      </c>
      <c r="F338" s="303">
        <v>950000</v>
      </c>
      <c r="G338" s="303">
        <v>950000</v>
      </c>
      <c r="H338" s="294"/>
    </row>
    <row r="339" spans="1:8" ht="45.6">
      <c r="A339" s="301" t="s">
        <v>272</v>
      </c>
      <c r="B339" s="302" t="s">
        <v>497</v>
      </c>
      <c r="C339" s="304" t="s">
        <v>501</v>
      </c>
      <c r="D339" s="302" t="s">
        <v>273</v>
      </c>
      <c r="E339" s="303">
        <v>1051000</v>
      </c>
      <c r="F339" s="303">
        <v>950000</v>
      </c>
      <c r="G339" s="303">
        <v>950000</v>
      </c>
      <c r="H339" s="294"/>
    </row>
    <row r="340" spans="1:8" ht="68.400000000000006">
      <c r="A340" s="301" t="s">
        <v>274</v>
      </c>
      <c r="B340" s="302" t="s">
        <v>497</v>
      </c>
      <c r="C340" s="304" t="s">
        <v>501</v>
      </c>
      <c r="D340" s="302" t="s">
        <v>275</v>
      </c>
      <c r="E340" s="303">
        <v>1051000</v>
      </c>
      <c r="F340" s="303">
        <v>950000</v>
      </c>
      <c r="G340" s="303">
        <v>950000</v>
      </c>
      <c r="H340" s="294"/>
    </row>
    <row r="341" spans="1:8" ht="45.6">
      <c r="A341" s="301" t="s">
        <v>488</v>
      </c>
      <c r="B341" s="302" t="s">
        <v>497</v>
      </c>
      <c r="C341" s="304" t="s">
        <v>502</v>
      </c>
      <c r="D341" s="302" t="s">
        <v>257</v>
      </c>
      <c r="E341" s="303">
        <v>440000</v>
      </c>
      <c r="F341" s="303">
        <v>205000</v>
      </c>
      <c r="G341" s="303">
        <v>205000</v>
      </c>
      <c r="H341" s="294"/>
    </row>
    <row r="342" spans="1:8" ht="114">
      <c r="A342" s="301" t="s">
        <v>262</v>
      </c>
      <c r="B342" s="302" t="s">
        <v>497</v>
      </c>
      <c r="C342" s="304" t="s">
        <v>502</v>
      </c>
      <c r="D342" s="302" t="s">
        <v>263</v>
      </c>
      <c r="E342" s="303">
        <v>4000</v>
      </c>
      <c r="F342" s="303">
        <v>0</v>
      </c>
      <c r="G342" s="303">
        <v>0</v>
      </c>
      <c r="H342" s="294"/>
    </row>
    <row r="343" spans="1:8" ht="45.6">
      <c r="A343" s="301" t="s">
        <v>362</v>
      </c>
      <c r="B343" s="302" t="s">
        <v>497</v>
      </c>
      <c r="C343" s="304" t="s">
        <v>502</v>
      </c>
      <c r="D343" s="302" t="s">
        <v>363</v>
      </c>
      <c r="E343" s="303">
        <v>4000</v>
      </c>
      <c r="F343" s="303">
        <v>0</v>
      </c>
      <c r="G343" s="303">
        <v>0</v>
      </c>
      <c r="H343" s="294"/>
    </row>
    <row r="344" spans="1:8" ht="45.6">
      <c r="A344" s="301" t="s">
        <v>272</v>
      </c>
      <c r="B344" s="302" t="s">
        <v>497</v>
      </c>
      <c r="C344" s="304" t="s">
        <v>502</v>
      </c>
      <c r="D344" s="302" t="s">
        <v>273</v>
      </c>
      <c r="E344" s="303">
        <v>436000</v>
      </c>
      <c r="F344" s="303">
        <v>205000</v>
      </c>
      <c r="G344" s="303">
        <v>205000</v>
      </c>
      <c r="H344" s="294"/>
    </row>
    <row r="345" spans="1:8" ht="68.400000000000006">
      <c r="A345" s="301" t="s">
        <v>274</v>
      </c>
      <c r="B345" s="302" t="s">
        <v>497</v>
      </c>
      <c r="C345" s="304" t="s">
        <v>502</v>
      </c>
      <c r="D345" s="302" t="s">
        <v>275</v>
      </c>
      <c r="E345" s="303">
        <v>436000</v>
      </c>
      <c r="F345" s="303">
        <v>205000</v>
      </c>
      <c r="G345" s="303">
        <v>205000</v>
      </c>
      <c r="H345" s="294"/>
    </row>
    <row r="346" spans="1:8" ht="22.8">
      <c r="A346" s="301" t="s">
        <v>490</v>
      </c>
      <c r="B346" s="302" t="s">
        <v>497</v>
      </c>
      <c r="C346" s="304" t="s">
        <v>503</v>
      </c>
      <c r="D346" s="302" t="s">
        <v>257</v>
      </c>
      <c r="E346" s="303">
        <v>414000</v>
      </c>
      <c r="F346" s="303">
        <v>414000</v>
      </c>
      <c r="G346" s="303">
        <v>414000</v>
      </c>
      <c r="H346" s="294"/>
    </row>
    <row r="347" spans="1:8" ht="45.6">
      <c r="A347" s="301" t="s">
        <v>492</v>
      </c>
      <c r="B347" s="302" t="s">
        <v>497</v>
      </c>
      <c r="C347" s="304" t="s">
        <v>503</v>
      </c>
      <c r="D347" s="302" t="s">
        <v>493</v>
      </c>
      <c r="E347" s="303">
        <v>414000</v>
      </c>
      <c r="F347" s="303">
        <v>414000</v>
      </c>
      <c r="G347" s="303">
        <v>414000</v>
      </c>
      <c r="H347" s="294"/>
    </row>
    <row r="348" spans="1:8" ht="22.8">
      <c r="A348" s="301" t="s">
        <v>494</v>
      </c>
      <c r="B348" s="302" t="s">
        <v>497</v>
      </c>
      <c r="C348" s="304" t="s">
        <v>503</v>
      </c>
      <c r="D348" s="302" t="s">
        <v>495</v>
      </c>
      <c r="E348" s="303">
        <v>414000</v>
      </c>
      <c r="F348" s="303">
        <v>414000</v>
      </c>
      <c r="G348" s="303">
        <v>414000</v>
      </c>
      <c r="H348" s="294"/>
    </row>
    <row r="349" spans="1:8" ht="45.6">
      <c r="A349" s="301" t="s">
        <v>486</v>
      </c>
      <c r="B349" s="302" t="s">
        <v>497</v>
      </c>
      <c r="C349" s="304" t="s">
        <v>487</v>
      </c>
      <c r="D349" s="302" t="s">
        <v>257</v>
      </c>
      <c r="E349" s="303">
        <v>2411136</v>
      </c>
      <c r="F349" s="303">
        <v>2411136</v>
      </c>
      <c r="G349" s="303">
        <v>2411136</v>
      </c>
      <c r="H349" s="294"/>
    </row>
    <row r="350" spans="1:8" ht="68.400000000000006">
      <c r="A350" s="301" t="s">
        <v>326</v>
      </c>
      <c r="B350" s="302" t="s">
        <v>497</v>
      </c>
      <c r="C350" s="304" t="s">
        <v>487</v>
      </c>
      <c r="D350" s="302" t="s">
        <v>327</v>
      </c>
      <c r="E350" s="303">
        <v>2411136</v>
      </c>
      <c r="F350" s="303">
        <v>2411136</v>
      </c>
      <c r="G350" s="303">
        <v>2411136</v>
      </c>
      <c r="H350" s="294"/>
    </row>
    <row r="351" spans="1:8" ht="22.8">
      <c r="A351" s="301" t="s">
        <v>328</v>
      </c>
      <c r="B351" s="302" t="s">
        <v>497</v>
      </c>
      <c r="C351" s="304" t="s">
        <v>487</v>
      </c>
      <c r="D351" s="302" t="s">
        <v>329</v>
      </c>
      <c r="E351" s="303">
        <v>2411136</v>
      </c>
      <c r="F351" s="303">
        <v>2411136</v>
      </c>
      <c r="G351" s="303">
        <v>2411136</v>
      </c>
      <c r="H351" s="294"/>
    </row>
    <row r="352" spans="1:8" ht="182.4">
      <c r="A352" s="301" t="s">
        <v>504</v>
      </c>
      <c r="B352" s="302" t="s">
        <v>497</v>
      </c>
      <c r="C352" s="304" t="s">
        <v>505</v>
      </c>
      <c r="D352" s="302" t="s">
        <v>257</v>
      </c>
      <c r="E352" s="303">
        <v>10256400</v>
      </c>
      <c r="F352" s="303">
        <v>10244400</v>
      </c>
      <c r="G352" s="303">
        <v>10244400</v>
      </c>
      <c r="H352" s="294"/>
    </row>
    <row r="353" spans="1:8" ht="45.6">
      <c r="A353" s="301" t="s">
        <v>492</v>
      </c>
      <c r="B353" s="302" t="s">
        <v>497</v>
      </c>
      <c r="C353" s="304" t="s">
        <v>505</v>
      </c>
      <c r="D353" s="302" t="s">
        <v>493</v>
      </c>
      <c r="E353" s="303">
        <v>10256400</v>
      </c>
      <c r="F353" s="303">
        <v>10244400</v>
      </c>
      <c r="G353" s="303">
        <v>10244400</v>
      </c>
      <c r="H353" s="294"/>
    </row>
    <row r="354" spans="1:8" ht="45.6">
      <c r="A354" s="301" t="s">
        <v>506</v>
      </c>
      <c r="B354" s="302" t="s">
        <v>497</v>
      </c>
      <c r="C354" s="304" t="s">
        <v>505</v>
      </c>
      <c r="D354" s="302" t="s">
        <v>507</v>
      </c>
      <c r="E354" s="303">
        <v>10256400</v>
      </c>
      <c r="F354" s="303">
        <v>10244400</v>
      </c>
      <c r="G354" s="303">
        <v>10244400</v>
      </c>
      <c r="H354" s="294"/>
    </row>
    <row r="355" spans="1:8" ht="68.400000000000006">
      <c r="A355" s="301" t="s">
        <v>330</v>
      </c>
      <c r="B355" s="302" t="s">
        <v>497</v>
      </c>
      <c r="C355" s="304" t="s">
        <v>508</v>
      </c>
      <c r="D355" s="302" t="s">
        <v>257</v>
      </c>
      <c r="E355" s="303">
        <v>7365928</v>
      </c>
      <c r="F355" s="303">
        <v>7185229</v>
      </c>
      <c r="G355" s="303">
        <v>7167229</v>
      </c>
      <c r="H355" s="294"/>
    </row>
    <row r="356" spans="1:8" ht="114">
      <c r="A356" s="301" t="s">
        <v>262</v>
      </c>
      <c r="B356" s="302" t="s">
        <v>497</v>
      </c>
      <c r="C356" s="304" t="s">
        <v>508</v>
      </c>
      <c r="D356" s="302" t="s">
        <v>263</v>
      </c>
      <c r="E356" s="303">
        <v>7127197</v>
      </c>
      <c r="F356" s="303">
        <v>7127197</v>
      </c>
      <c r="G356" s="303">
        <v>7127197</v>
      </c>
      <c r="H356" s="294"/>
    </row>
    <row r="357" spans="1:8" ht="45.6">
      <c r="A357" s="301" t="s">
        <v>362</v>
      </c>
      <c r="B357" s="302" t="s">
        <v>497</v>
      </c>
      <c r="C357" s="304" t="s">
        <v>508</v>
      </c>
      <c r="D357" s="302" t="s">
        <v>363</v>
      </c>
      <c r="E357" s="303">
        <v>7127197</v>
      </c>
      <c r="F357" s="303">
        <v>7127197</v>
      </c>
      <c r="G357" s="303">
        <v>7127197</v>
      </c>
      <c r="H357" s="294"/>
    </row>
    <row r="358" spans="1:8" ht="45.6">
      <c r="A358" s="301" t="s">
        <v>272</v>
      </c>
      <c r="B358" s="302" t="s">
        <v>497</v>
      </c>
      <c r="C358" s="304" t="s">
        <v>508</v>
      </c>
      <c r="D358" s="302" t="s">
        <v>273</v>
      </c>
      <c r="E358" s="303">
        <v>238171</v>
      </c>
      <c r="F358" s="303">
        <v>58032</v>
      </c>
      <c r="G358" s="303">
        <v>40032</v>
      </c>
      <c r="H358" s="294"/>
    </row>
    <row r="359" spans="1:8" ht="68.400000000000006">
      <c r="A359" s="301" t="s">
        <v>274</v>
      </c>
      <c r="B359" s="302" t="s">
        <v>497</v>
      </c>
      <c r="C359" s="304" t="s">
        <v>508</v>
      </c>
      <c r="D359" s="302" t="s">
        <v>275</v>
      </c>
      <c r="E359" s="303">
        <v>238171</v>
      </c>
      <c r="F359" s="303">
        <v>58032</v>
      </c>
      <c r="G359" s="303">
        <v>40032</v>
      </c>
      <c r="H359" s="294"/>
    </row>
    <row r="360" spans="1:8" ht="22.8">
      <c r="A360" s="301" t="s">
        <v>281</v>
      </c>
      <c r="B360" s="302" t="s">
        <v>497</v>
      </c>
      <c r="C360" s="304" t="s">
        <v>508</v>
      </c>
      <c r="D360" s="302" t="s">
        <v>282</v>
      </c>
      <c r="E360" s="303">
        <v>560</v>
      </c>
      <c r="F360" s="303">
        <v>0</v>
      </c>
      <c r="G360" s="303">
        <v>0</v>
      </c>
      <c r="H360" s="294"/>
    </row>
    <row r="361" spans="1:8" ht="22.8">
      <c r="A361" s="301" t="s">
        <v>283</v>
      </c>
      <c r="B361" s="302" t="s">
        <v>497</v>
      </c>
      <c r="C361" s="304" t="s">
        <v>508</v>
      </c>
      <c r="D361" s="302" t="s">
        <v>284</v>
      </c>
      <c r="E361" s="303">
        <v>560</v>
      </c>
      <c r="F361" s="303">
        <v>0</v>
      </c>
      <c r="G361" s="303">
        <v>0</v>
      </c>
      <c r="H361" s="294"/>
    </row>
    <row r="362" spans="1:8" ht="68.400000000000006">
      <c r="A362" s="301" t="s">
        <v>330</v>
      </c>
      <c r="B362" s="302" t="s">
        <v>497</v>
      </c>
      <c r="C362" s="304" t="s">
        <v>509</v>
      </c>
      <c r="D362" s="302" t="s">
        <v>257</v>
      </c>
      <c r="E362" s="303">
        <v>2332769</v>
      </c>
      <c r="F362" s="303">
        <v>2332769</v>
      </c>
      <c r="G362" s="303">
        <v>2332769</v>
      </c>
      <c r="H362" s="294"/>
    </row>
    <row r="363" spans="1:8" ht="114">
      <c r="A363" s="301" t="s">
        <v>262</v>
      </c>
      <c r="B363" s="302" t="s">
        <v>497</v>
      </c>
      <c r="C363" s="304" t="s">
        <v>509</v>
      </c>
      <c r="D363" s="302" t="s">
        <v>263</v>
      </c>
      <c r="E363" s="303">
        <v>2332769</v>
      </c>
      <c r="F363" s="303">
        <v>2332769</v>
      </c>
      <c r="G363" s="303">
        <v>2332769</v>
      </c>
      <c r="H363" s="294"/>
    </row>
    <row r="364" spans="1:8" ht="45.6">
      <c r="A364" s="301" t="s">
        <v>362</v>
      </c>
      <c r="B364" s="302" t="s">
        <v>497</v>
      </c>
      <c r="C364" s="304" t="s">
        <v>509</v>
      </c>
      <c r="D364" s="302" t="s">
        <v>363</v>
      </c>
      <c r="E364" s="303">
        <v>2332769</v>
      </c>
      <c r="F364" s="303">
        <v>2332769</v>
      </c>
      <c r="G364" s="303">
        <v>2332769</v>
      </c>
      <c r="H364" s="294"/>
    </row>
    <row r="365" spans="1:8" ht="182.4">
      <c r="A365" s="301" t="s">
        <v>504</v>
      </c>
      <c r="B365" s="302" t="s">
        <v>497</v>
      </c>
      <c r="C365" s="304" t="s">
        <v>510</v>
      </c>
      <c r="D365" s="302" t="s">
        <v>257</v>
      </c>
      <c r="E365" s="303">
        <v>268800</v>
      </c>
      <c r="F365" s="303">
        <v>268800</v>
      </c>
      <c r="G365" s="303">
        <v>268800</v>
      </c>
      <c r="H365" s="294"/>
    </row>
    <row r="366" spans="1:8" ht="45.6">
      <c r="A366" s="301" t="s">
        <v>492</v>
      </c>
      <c r="B366" s="302" t="s">
        <v>497</v>
      </c>
      <c r="C366" s="304" t="s">
        <v>510</v>
      </c>
      <c r="D366" s="302" t="s">
        <v>493</v>
      </c>
      <c r="E366" s="303">
        <v>268800</v>
      </c>
      <c r="F366" s="303">
        <v>268800</v>
      </c>
      <c r="G366" s="303">
        <v>268800</v>
      </c>
      <c r="H366" s="294"/>
    </row>
    <row r="367" spans="1:8" ht="45.6">
      <c r="A367" s="301" t="s">
        <v>506</v>
      </c>
      <c r="B367" s="302" t="s">
        <v>497</v>
      </c>
      <c r="C367" s="304" t="s">
        <v>510</v>
      </c>
      <c r="D367" s="302" t="s">
        <v>507</v>
      </c>
      <c r="E367" s="303">
        <v>268800</v>
      </c>
      <c r="F367" s="303">
        <v>268800</v>
      </c>
      <c r="G367" s="303">
        <v>268800</v>
      </c>
      <c r="H367" s="294"/>
    </row>
    <row r="368" spans="1:8" ht="22.8">
      <c r="A368" s="301" t="s">
        <v>511</v>
      </c>
      <c r="B368" s="302" t="s">
        <v>512</v>
      </c>
      <c r="C368" s="304" t="s">
        <v>256</v>
      </c>
      <c r="D368" s="302" t="s">
        <v>257</v>
      </c>
      <c r="E368" s="303">
        <v>90143178.75</v>
      </c>
      <c r="F368" s="303">
        <v>91951244.75</v>
      </c>
      <c r="G368" s="303">
        <v>84319332.299999997</v>
      </c>
      <c r="H368" s="294"/>
    </row>
    <row r="369" spans="1:8" ht="22.8">
      <c r="A369" s="301" t="s">
        <v>513</v>
      </c>
      <c r="B369" s="302" t="s">
        <v>514</v>
      </c>
      <c r="C369" s="304" t="s">
        <v>256</v>
      </c>
      <c r="D369" s="302" t="s">
        <v>257</v>
      </c>
      <c r="E369" s="303">
        <v>79747780.75</v>
      </c>
      <c r="F369" s="303">
        <v>81973286.75</v>
      </c>
      <c r="G369" s="303">
        <v>74337774.299999997</v>
      </c>
      <c r="H369" s="294"/>
    </row>
    <row r="370" spans="1:8" ht="68.400000000000006">
      <c r="A370" s="301" t="s">
        <v>1262</v>
      </c>
      <c r="B370" s="302" t="s">
        <v>514</v>
      </c>
      <c r="C370" s="304" t="s">
        <v>1263</v>
      </c>
      <c r="D370" s="302" t="s">
        <v>257</v>
      </c>
      <c r="E370" s="303">
        <v>0</v>
      </c>
      <c r="F370" s="303">
        <v>7266541.7599999998</v>
      </c>
      <c r="G370" s="303">
        <v>0</v>
      </c>
      <c r="H370" s="294"/>
    </row>
    <row r="371" spans="1:8" ht="68.400000000000006">
      <c r="A371" s="298" t="s">
        <v>326</v>
      </c>
      <c r="B371" s="299" t="s">
        <v>514</v>
      </c>
      <c r="C371" s="305" t="s">
        <v>1263</v>
      </c>
      <c r="D371" s="299" t="s">
        <v>327</v>
      </c>
      <c r="E371" s="300">
        <v>0</v>
      </c>
      <c r="F371" s="300">
        <v>7266541.7599999998</v>
      </c>
      <c r="G371" s="300">
        <v>0</v>
      </c>
      <c r="H371" s="294"/>
    </row>
    <row r="372" spans="1:8" ht="22.8">
      <c r="A372" s="301" t="s">
        <v>328</v>
      </c>
      <c r="B372" s="302" t="s">
        <v>514</v>
      </c>
      <c r="C372" s="304" t="s">
        <v>1263</v>
      </c>
      <c r="D372" s="302" t="s">
        <v>329</v>
      </c>
      <c r="E372" s="303">
        <v>0</v>
      </c>
      <c r="F372" s="303">
        <v>7266541.7599999998</v>
      </c>
      <c r="G372" s="303">
        <v>0</v>
      </c>
      <c r="H372" s="294"/>
    </row>
    <row r="373" spans="1:8" ht="22.8">
      <c r="A373" s="301" t="s">
        <v>515</v>
      </c>
      <c r="B373" s="302" t="s">
        <v>514</v>
      </c>
      <c r="C373" s="304" t="s">
        <v>516</v>
      </c>
      <c r="D373" s="302" t="s">
        <v>257</v>
      </c>
      <c r="E373" s="303">
        <v>15608160</v>
      </c>
      <c r="F373" s="303">
        <v>14855754</v>
      </c>
      <c r="G373" s="303">
        <v>14855754</v>
      </c>
      <c r="H373" s="294"/>
    </row>
    <row r="374" spans="1:8" ht="68.400000000000006">
      <c r="A374" s="301" t="s">
        <v>326</v>
      </c>
      <c r="B374" s="302" t="s">
        <v>514</v>
      </c>
      <c r="C374" s="304" t="s">
        <v>516</v>
      </c>
      <c r="D374" s="302" t="s">
        <v>327</v>
      </c>
      <c r="E374" s="303">
        <v>15608160</v>
      </c>
      <c r="F374" s="303">
        <v>14855754</v>
      </c>
      <c r="G374" s="303">
        <v>14855754</v>
      </c>
      <c r="H374" s="294"/>
    </row>
    <row r="375" spans="1:8" ht="22.8">
      <c r="A375" s="301" t="s">
        <v>328</v>
      </c>
      <c r="B375" s="302" t="s">
        <v>514</v>
      </c>
      <c r="C375" s="304" t="s">
        <v>516</v>
      </c>
      <c r="D375" s="302" t="s">
        <v>329</v>
      </c>
      <c r="E375" s="303">
        <v>15608160</v>
      </c>
      <c r="F375" s="303">
        <v>14855754</v>
      </c>
      <c r="G375" s="303">
        <v>14855754</v>
      </c>
      <c r="H375" s="294"/>
    </row>
    <row r="376" spans="1:8" ht="68.400000000000006">
      <c r="A376" s="301" t="s">
        <v>517</v>
      </c>
      <c r="B376" s="302" t="s">
        <v>514</v>
      </c>
      <c r="C376" s="304" t="s">
        <v>518</v>
      </c>
      <c r="D376" s="302" t="s">
        <v>257</v>
      </c>
      <c r="E376" s="303">
        <v>181081.32</v>
      </c>
      <c r="F376" s="303">
        <v>181081.32</v>
      </c>
      <c r="G376" s="303">
        <v>173865.93</v>
      </c>
      <c r="H376" s="294"/>
    </row>
    <row r="377" spans="1:8" ht="68.400000000000006">
      <c r="A377" s="301" t="s">
        <v>326</v>
      </c>
      <c r="B377" s="302" t="s">
        <v>514</v>
      </c>
      <c r="C377" s="304" t="s">
        <v>518</v>
      </c>
      <c r="D377" s="302" t="s">
        <v>327</v>
      </c>
      <c r="E377" s="303">
        <v>181081.32</v>
      </c>
      <c r="F377" s="303">
        <v>181081.32</v>
      </c>
      <c r="G377" s="303">
        <v>173865.93</v>
      </c>
      <c r="H377" s="294"/>
    </row>
    <row r="378" spans="1:8" ht="22.8">
      <c r="A378" s="301" t="s">
        <v>328</v>
      </c>
      <c r="B378" s="302" t="s">
        <v>514</v>
      </c>
      <c r="C378" s="304" t="s">
        <v>518</v>
      </c>
      <c r="D378" s="302" t="s">
        <v>329</v>
      </c>
      <c r="E378" s="303">
        <v>181081.32</v>
      </c>
      <c r="F378" s="303">
        <v>181081.32</v>
      </c>
      <c r="G378" s="303">
        <v>173865.93</v>
      </c>
      <c r="H378" s="294"/>
    </row>
    <row r="379" spans="1:8" ht="22.8">
      <c r="A379" s="301" t="s">
        <v>519</v>
      </c>
      <c r="B379" s="302" t="s">
        <v>514</v>
      </c>
      <c r="C379" s="304" t="s">
        <v>520</v>
      </c>
      <c r="D379" s="302" t="s">
        <v>257</v>
      </c>
      <c r="E379" s="303">
        <v>3874843</v>
      </c>
      <c r="F379" s="303">
        <v>3700477</v>
      </c>
      <c r="G379" s="303">
        <v>3700477</v>
      </c>
      <c r="H379" s="294"/>
    </row>
    <row r="380" spans="1:8" ht="68.400000000000006">
      <c r="A380" s="301" t="s">
        <v>326</v>
      </c>
      <c r="B380" s="302" t="s">
        <v>514</v>
      </c>
      <c r="C380" s="304" t="s">
        <v>520</v>
      </c>
      <c r="D380" s="302" t="s">
        <v>327</v>
      </c>
      <c r="E380" s="303">
        <v>3874843</v>
      </c>
      <c r="F380" s="303">
        <v>3700477</v>
      </c>
      <c r="G380" s="303">
        <v>3700477</v>
      </c>
      <c r="H380" s="294"/>
    </row>
    <row r="381" spans="1:8" ht="22.8">
      <c r="A381" s="301" t="s">
        <v>328</v>
      </c>
      <c r="B381" s="302" t="s">
        <v>514</v>
      </c>
      <c r="C381" s="304" t="s">
        <v>520</v>
      </c>
      <c r="D381" s="302" t="s">
        <v>329</v>
      </c>
      <c r="E381" s="303">
        <v>3874843</v>
      </c>
      <c r="F381" s="303">
        <v>3700477</v>
      </c>
      <c r="G381" s="303">
        <v>3700477</v>
      </c>
      <c r="H381" s="294"/>
    </row>
    <row r="382" spans="1:8" ht="26.25" customHeight="1">
      <c r="A382" s="301" t="s">
        <v>521</v>
      </c>
      <c r="B382" s="302" t="s">
        <v>514</v>
      </c>
      <c r="C382" s="304" t="s">
        <v>522</v>
      </c>
      <c r="D382" s="302" t="s">
        <v>257</v>
      </c>
      <c r="E382" s="303">
        <v>19860055.68</v>
      </c>
      <c r="F382" s="303">
        <v>16206066.92</v>
      </c>
      <c r="G382" s="303">
        <v>15844311.619999999</v>
      </c>
      <c r="H382" s="294"/>
    </row>
    <row r="383" spans="1:8" ht="51" customHeight="1">
      <c r="A383" s="301" t="s">
        <v>326</v>
      </c>
      <c r="B383" s="302" t="s">
        <v>514</v>
      </c>
      <c r="C383" s="304" t="s">
        <v>522</v>
      </c>
      <c r="D383" s="302" t="s">
        <v>327</v>
      </c>
      <c r="E383" s="303">
        <v>19860055.68</v>
      </c>
      <c r="F383" s="303">
        <v>16206066.92</v>
      </c>
      <c r="G383" s="303">
        <v>15844311.619999999</v>
      </c>
      <c r="H383" s="294"/>
    </row>
    <row r="384" spans="1:8" ht="22.8">
      <c r="A384" s="301" t="s">
        <v>328</v>
      </c>
      <c r="B384" s="302" t="s">
        <v>514</v>
      </c>
      <c r="C384" s="304" t="s">
        <v>522</v>
      </c>
      <c r="D384" s="302" t="s">
        <v>329</v>
      </c>
      <c r="E384" s="303">
        <v>19860055.68</v>
      </c>
      <c r="F384" s="303">
        <v>16206066.92</v>
      </c>
      <c r="G384" s="303">
        <v>15844311.619999999</v>
      </c>
      <c r="H384" s="294"/>
    </row>
    <row r="385" spans="1:8" ht="136.80000000000001">
      <c r="A385" s="301" t="s">
        <v>523</v>
      </c>
      <c r="B385" s="302" t="s">
        <v>514</v>
      </c>
      <c r="C385" s="304" t="s">
        <v>524</v>
      </c>
      <c r="D385" s="302" t="s">
        <v>257</v>
      </c>
      <c r="E385" s="303">
        <v>36689803.75</v>
      </c>
      <c r="F385" s="303">
        <v>36689803.75</v>
      </c>
      <c r="G385" s="303">
        <v>36689803.75</v>
      </c>
      <c r="H385" s="294"/>
    </row>
    <row r="386" spans="1:8" ht="68.400000000000006">
      <c r="A386" s="301" t="s">
        <v>326</v>
      </c>
      <c r="B386" s="302" t="s">
        <v>514</v>
      </c>
      <c r="C386" s="304" t="s">
        <v>524</v>
      </c>
      <c r="D386" s="302" t="s">
        <v>327</v>
      </c>
      <c r="E386" s="303">
        <v>36689803.75</v>
      </c>
      <c r="F386" s="303">
        <v>36689803.75</v>
      </c>
      <c r="G386" s="303">
        <v>36689803.75</v>
      </c>
      <c r="H386" s="294"/>
    </row>
    <row r="387" spans="1:8" ht="22.8">
      <c r="A387" s="301" t="s">
        <v>328</v>
      </c>
      <c r="B387" s="302" t="s">
        <v>514</v>
      </c>
      <c r="C387" s="304" t="s">
        <v>524</v>
      </c>
      <c r="D387" s="302" t="s">
        <v>329</v>
      </c>
      <c r="E387" s="303">
        <v>36689803.75</v>
      </c>
      <c r="F387" s="303">
        <v>36689803.75</v>
      </c>
      <c r="G387" s="303">
        <v>36689803.75</v>
      </c>
      <c r="H387" s="294"/>
    </row>
    <row r="388" spans="1:8" ht="22.8">
      <c r="A388" s="301" t="s">
        <v>525</v>
      </c>
      <c r="B388" s="302" t="s">
        <v>514</v>
      </c>
      <c r="C388" s="304" t="s">
        <v>526</v>
      </c>
      <c r="D388" s="302" t="s">
        <v>257</v>
      </c>
      <c r="E388" s="303">
        <v>1219025</v>
      </c>
      <c r="F388" s="303">
        <v>830365</v>
      </c>
      <c r="G388" s="303">
        <v>830365</v>
      </c>
      <c r="H388" s="294"/>
    </row>
    <row r="389" spans="1:8" ht="30.75" customHeight="1">
      <c r="A389" s="301" t="s">
        <v>272</v>
      </c>
      <c r="B389" s="302" t="s">
        <v>514</v>
      </c>
      <c r="C389" s="304" t="s">
        <v>526</v>
      </c>
      <c r="D389" s="302" t="s">
        <v>273</v>
      </c>
      <c r="E389" s="303">
        <v>987915</v>
      </c>
      <c r="F389" s="303">
        <v>643005</v>
      </c>
      <c r="G389" s="303">
        <v>643005</v>
      </c>
      <c r="H389" s="294"/>
    </row>
    <row r="390" spans="1:8" ht="28.5" customHeight="1">
      <c r="A390" s="301" t="s">
        <v>274</v>
      </c>
      <c r="B390" s="302" t="s">
        <v>514</v>
      </c>
      <c r="C390" s="304" t="s">
        <v>526</v>
      </c>
      <c r="D390" s="302" t="s">
        <v>275</v>
      </c>
      <c r="E390" s="303">
        <v>987915</v>
      </c>
      <c r="F390" s="303">
        <v>643005</v>
      </c>
      <c r="G390" s="303">
        <v>643005</v>
      </c>
      <c r="H390" s="294"/>
    </row>
    <row r="391" spans="1:8" ht="27" customHeight="1">
      <c r="A391" s="301" t="s">
        <v>326</v>
      </c>
      <c r="B391" s="302" t="s">
        <v>514</v>
      </c>
      <c r="C391" s="304" t="s">
        <v>526</v>
      </c>
      <c r="D391" s="302" t="s">
        <v>327</v>
      </c>
      <c r="E391" s="303">
        <v>231110</v>
      </c>
      <c r="F391" s="303">
        <v>187360</v>
      </c>
      <c r="G391" s="303">
        <v>187360</v>
      </c>
      <c r="H391" s="294"/>
    </row>
    <row r="392" spans="1:8" ht="26.25" customHeight="1">
      <c r="A392" s="301" t="s">
        <v>328</v>
      </c>
      <c r="B392" s="302" t="s">
        <v>514</v>
      </c>
      <c r="C392" s="304" t="s">
        <v>526</v>
      </c>
      <c r="D392" s="302" t="s">
        <v>329</v>
      </c>
      <c r="E392" s="303">
        <v>231110</v>
      </c>
      <c r="F392" s="303">
        <v>187360</v>
      </c>
      <c r="G392" s="303">
        <v>187360</v>
      </c>
      <c r="H392" s="294"/>
    </row>
    <row r="393" spans="1:8" ht="25.5" customHeight="1">
      <c r="A393" s="301" t="s">
        <v>330</v>
      </c>
      <c r="B393" s="302" t="s">
        <v>514</v>
      </c>
      <c r="C393" s="304" t="s">
        <v>527</v>
      </c>
      <c r="D393" s="302" t="s">
        <v>257</v>
      </c>
      <c r="E393" s="303">
        <v>2314812</v>
      </c>
      <c r="F393" s="303">
        <v>2243197</v>
      </c>
      <c r="G393" s="303">
        <v>2243197</v>
      </c>
      <c r="H393" s="294"/>
    </row>
    <row r="394" spans="1:8" ht="114">
      <c r="A394" s="301" t="s">
        <v>262</v>
      </c>
      <c r="B394" s="302" t="s">
        <v>514</v>
      </c>
      <c r="C394" s="304" t="s">
        <v>527</v>
      </c>
      <c r="D394" s="302" t="s">
        <v>263</v>
      </c>
      <c r="E394" s="303">
        <v>2196877</v>
      </c>
      <c r="F394" s="303">
        <v>2196877</v>
      </c>
      <c r="G394" s="303">
        <v>2196877</v>
      </c>
      <c r="H394" s="294"/>
    </row>
    <row r="395" spans="1:8" ht="45.6">
      <c r="A395" s="301" t="s">
        <v>362</v>
      </c>
      <c r="B395" s="302" t="s">
        <v>514</v>
      </c>
      <c r="C395" s="304" t="s">
        <v>527</v>
      </c>
      <c r="D395" s="302" t="s">
        <v>363</v>
      </c>
      <c r="E395" s="303">
        <v>2196877</v>
      </c>
      <c r="F395" s="303">
        <v>2196877</v>
      </c>
      <c r="G395" s="303">
        <v>2196877</v>
      </c>
      <c r="H395" s="294"/>
    </row>
    <row r="396" spans="1:8" ht="45.6">
      <c r="A396" s="301" t="s">
        <v>272</v>
      </c>
      <c r="B396" s="302" t="s">
        <v>514</v>
      </c>
      <c r="C396" s="304" t="s">
        <v>527</v>
      </c>
      <c r="D396" s="302" t="s">
        <v>273</v>
      </c>
      <c r="E396" s="303">
        <v>117935</v>
      </c>
      <c r="F396" s="303">
        <v>46320</v>
      </c>
      <c r="G396" s="303">
        <v>46320</v>
      </c>
      <c r="H396" s="294"/>
    </row>
    <row r="397" spans="1:8" ht="68.400000000000006">
      <c r="A397" s="301" t="s">
        <v>274</v>
      </c>
      <c r="B397" s="302" t="s">
        <v>514</v>
      </c>
      <c r="C397" s="304" t="s">
        <v>527</v>
      </c>
      <c r="D397" s="302" t="s">
        <v>275</v>
      </c>
      <c r="E397" s="303">
        <v>117935</v>
      </c>
      <c r="F397" s="303">
        <v>46320</v>
      </c>
      <c r="G397" s="303">
        <v>46320</v>
      </c>
      <c r="H397" s="294"/>
    </row>
    <row r="398" spans="1:8" ht="45.6">
      <c r="A398" s="301" t="s">
        <v>528</v>
      </c>
      <c r="B398" s="302" t="s">
        <v>529</v>
      </c>
      <c r="C398" s="304" t="s">
        <v>256</v>
      </c>
      <c r="D398" s="302" t="s">
        <v>257</v>
      </c>
      <c r="E398" s="303">
        <v>10395398</v>
      </c>
      <c r="F398" s="303">
        <v>9977958</v>
      </c>
      <c r="G398" s="303">
        <v>9981558</v>
      </c>
      <c r="H398" s="294"/>
    </row>
    <row r="399" spans="1:8" ht="45.6">
      <c r="A399" s="301" t="s">
        <v>270</v>
      </c>
      <c r="B399" s="302" t="s">
        <v>529</v>
      </c>
      <c r="C399" s="304" t="s">
        <v>530</v>
      </c>
      <c r="D399" s="302" t="s">
        <v>257</v>
      </c>
      <c r="E399" s="303">
        <v>2554934</v>
      </c>
      <c r="F399" s="303">
        <v>2554934</v>
      </c>
      <c r="G399" s="303">
        <v>2554934</v>
      </c>
      <c r="H399" s="294"/>
    </row>
    <row r="400" spans="1:8" ht="114">
      <c r="A400" s="301" t="s">
        <v>262</v>
      </c>
      <c r="B400" s="302" t="s">
        <v>529</v>
      </c>
      <c r="C400" s="304" t="s">
        <v>530</v>
      </c>
      <c r="D400" s="302" t="s">
        <v>263</v>
      </c>
      <c r="E400" s="303">
        <v>2554934</v>
      </c>
      <c r="F400" s="303">
        <v>2554934</v>
      </c>
      <c r="G400" s="303">
        <v>2554934</v>
      </c>
      <c r="H400" s="294"/>
    </row>
    <row r="401" spans="1:8" ht="45.6">
      <c r="A401" s="301" t="s">
        <v>264</v>
      </c>
      <c r="B401" s="302" t="s">
        <v>529</v>
      </c>
      <c r="C401" s="304" t="s">
        <v>530</v>
      </c>
      <c r="D401" s="302" t="s">
        <v>265</v>
      </c>
      <c r="E401" s="303">
        <v>2554934</v>
      </c>
      <c r="F401" s="303">
        <v>2554934</v>
      </c>
      <c r="G401" s="303">
        <v>2554934</v>
      </c>
      <c r="H401" s="294"/>
    </row>
    <row r="402" spans="1:8" ht="68.400000000000006">
      <c r="A402" s="301" t="s">
        <v>330</v>
      </c>
      <c r="B402" s="302" t="s">
        <v>529</v>
      </c>
      <c r="C402" s="304" t="s">
        <v>531</v>
      </c>
      <c r="D402" s="302" t="s">
        <v>257</v>
      </c>
      <c r="E402" s="303">
        <v>3591097</v>
      </c>
      <c r="F402" s="303">
        <v>3256257</v>
      </c>
      <c r="G402" s="303">
        <v>3256257</v>
      </c>
      <c r="H402" s="294"/>
    </row>
    <row r="403" spans="1:8" ht="114">
      <c r="A403" s="301" t="s">
        <v>262</v>
      </c>
      <c r="B403" s="302" t="s">
        <v>529</v>
      </c>
      <c r="C403" s="304" t="s">
        <v>531</v>
      </c>
      <c r="D403" s="302" t="s">
        <v>263</v>
      </c>
      <c r="E403" s="303">
        <v>3170473</v>
      </c>
      <c r="F403" s="303">
        <v>3170473</v>
      </c>
      <c r="G403" s="303">
        <v>3170473</v>
      </c>
      <c r="H403" s="294"/>
    </row>
    <row r="404" spans="1:8" ht="45.6">
      <c r="A404" s="301" t="s">
        <v>362</v>
      </c>
      <c r="B404" s="302" t="s">
        <v>529</v>
      </c>
      <c r="C404" s="304" t="s">
        <v>531</v>
      </c>
      <c r="D404" s="302" t="s">
        <v>363</v>
      </c>
      <c r="E404" s="303">
        <v>3170473</v>
      </c>
      <c r="F404" s="303">
        <v>3170473</v>
      </c>
      <c r="G404" s="303">
        <v>3170473</v>
      </c>
      <c r="H404" s="294"/>
    </row>
    <row r="405" spans="1:8" ht="45.6">
      <c r="A405" s="301" t="s">
        <v>272</v>
      </c>
      <c r="B405" s="302" t="s">
        <v>529</v>
      </c>
      <c r="C405" s="304" t="s">
        <v>531</v>
      </c>
      <c r="D405" s="302" t="s">
        <v>273</v>
      </c>
      <c r="E405" s="303">
        <v>414684</v>
      </c>
      <c r="F405" s="303">
        <v>85784</v>
      </c>
      <c r="G405" s="303">
        <v>85784</v>
      </c>
      <c r="H405" s="294"/>
    </row>
    <row r="406" spans="1:8" ht="68.400000000000006">
      <c r="A406" s="301" t="s">
        <v>274</v>
      </c>
      <c r="B406" s="302" t="s">
        <v>529</v>
      </c>
      <c r="C406" s="304" t="s">
        <v>531</v>
      </c>
      <c r="D406" s="302" t="s">
        <v>275</v>
      </c>
      <c r="E406" s="303">
        <v>414684</v>
      </c>
      <c r="F406" s="303">
        <v>85784</v>
      </c>
      <c r="G406" s="303">
        <v>85784</v>
      </c>
      <c r="H406" s="294"/>
    </row>
    <row r="407" spans="1:8" ht="22.8">
      <c r="A407" s="301" t="s">
        <v>281</v>
      </c>
      <c r="B407" s="302" t="s">
        <v>529</v>
      </c>
      <c r="C407" s="304" t="s">
        <v>531</v>
      </c>
      <c r="D407" s="302" t="s">
        <v>282</v>
      </c>
      <c r="E407" s="303">
        <v>5940</v>
      </c>
      <c r="F407" s="303">
        <v>0</v>
      </c>
      <c r="G407" s="303">
        <v>0</v>
      </c>
      <c r="H407" s="294"/>
    </row>
    <row r="408" spans="1:8" ht="22.8">
      <c r="A408" s="301" t="s">
        <v>283</v>
      </c>
      <c r="B408" s="302" t="s">
        <v>529</v>
      </c>
      <c r="C408" s="304" t="s">
        <v>531</v>
      </c>
      <c r="D408" s="302" t="s">
        <v>284</v>
      </c>
      <c r="E408" s="303">
        <v>5940</v>
      </c>
      <c r="F408" s="303">
        <v>0</v>
      </c>
      <c r="G408" s="303">
        <v>0</v>
      </c>
      <c r="H408" s="294"/>
    </row>
    <row r="409" spans="1:8" ht="68.400000000000006">
      <c r="A409" s="301" t="s">
        <v>330</v>
      </c>
      <c r="B409" s="302" t="s">
        <v>529</v>
      </c>
      <c r="C409" s="304" t="s">
        <v>532</v>
      </c>
      <c r="D409" s="302" t="s">
        <v>257</v>
      </c>
      <c r="E409" s="303">
        <v>3968567</v>
      </c>
      <c r="F409" s="303">
        <v>3885967</v>
      </c>
      <c r="G409" s="303">
        <v>3885967</v>
      </c>
      <c r="H409" s="294"/>
    </row>
    <row r="410" spans="1:8" ht="114">
      <c r="A410" s="301" t="s">
        <v>262</v>
      </c>
      <c r="B410" s="302" t="s">
        <v>529</v>
      </c>
      <c r="C410" s="304" t="s">
        <v>532</v>
      </c>
      <c r="D410" s="302" t="s">
        <v>263</v>
      </c>
      <c r="E410" s="303">
        <v>3871767</v>
      </c>
      <c r="F410" s="303">
        <v>3871767</v>
      </c>
      <c r="G410" s="303">
        <v>3871767</v>
      </c>
      <c r="H410" s="294"/>
    </row>
    <row r="411" spans="1:8" ht="45.6">
      <c r="A411" s="301" t="s">
        <v>362</v>
      </c>
      <c r="B411" s="302" t="s">
        <v>529</v>
      </c>
      <c r="C411" s="304" t="s">
        <v>532</v>
      </c>
      <c r="D411" s="302" t="s">
        <v>363</v>
      </c>
      <c r="E411" s="303">
        <v>3871767</v>
      </c>
      <c r="F411" s="303">
        <v>3871767</v>
      </c>
      <c r="G411" s="303">
        <v>3871767</v>
      </c>
      <c r="H411" s="294"/>
    </row>
    <row r="412" spans="1:8" ht="45.6">
      <c r="A412" s="301" t="s">
        <v>272</v>
      </c>
      <c r="B412" s="302" t="s">
        <v>529</v>
      </c>
      <c r="C412" s="304" t="s">
        <v>532</v>
      </c>
      <c r="D412" s="302" t="s">
        <v>273</v>
      </c>
      <c r="E412" s="303">
        <v>96800</v>
      </c>
      <c r="F412" s="303">
        <v>14200</v>
      </c>
      <c r="G412" s="303">
        <v>14200</v>
      </c>
      <c r="H412" s="294"/>
    </row>
    <row r="413" spans="1:8" ht="68.400000000000006">
      <c r="A413" s="301" t="s">
        <v>274</v>
      </c>
      <c r="B413" s="302" t="s">
        <v>529</v>
      </c>
      <c r="C413" s="304" t="s">
        <v>532</v>
      </c>
      <c r="D413" s="302" t="s">
        <v>275</v>
      </c>
      <c r="E413" s="303">
        <v>96800</v>
      </c>
      <c r="F413" s="303">
        <v>14200</v>
      </c>
      <c r="G413" s="303">
        <v>14200</v>
      </c>
      <c r="H413" s="294"/>
    </row>
    <row r="414" spans="1:8" ht="136.80000000000001">
      <c r="A414" s="301" t="s">
        <v>533</v>
      </c>
      <c r="B414" s="302" t="s">
        <v>529</v>
      </c>
      <c r="C414" s="304" t="s">
        <v>534</v>
      </c>
      <c r="D414" s="302" t="s">
        <v>257</v>
      </c>
      <c r="E414" s="303">
        <v>280800</v>
      </c>
      <c r="F414" s="303">
        <v>280800</v>
      </c>
      <c r="G414" s="303">
        <v>284400</v>
      </c>
      <c r="H414" s="294"/>
    </row>
    <row r="415" spans="1:8" ht="45.6">
      <c r="A415" s="301" t="s">
        <v>492</v>
      </c>
      <c r="B415" s="302" t="s">
        <v>529</v>
      </c>
      <c r="C415" s="304" t="s">
        <v>534</v>
      </c>
      <c r="D415" s="302" t="s">
        <v>493</v>
      </c>
      <c r="E415" s="303">
        <v>111600</v>
      </c>
      <c r="F415" s="303">
        <v>111600</v>
      </c>
      <c r="G415" s="303">
        <v>113400</v>
      </c>
      <c r="H415" s="294"/>
    </row>
    <row r="416" spans="1:8" ht="45.6">
      <c r="A416" s="301" t="s">
        <v>506</v>
      </c>
      <c r="B416" s="302" t="s">
        <v>529</v>
      </c>
      <c r="C416" s="304" t="s">
        <v>534</v>
      </c>
      <c r="D416" s="302" t="s">
        <v>507</v>
      </c>
      <c r="E416" s="303">
        <v>111600</v>
      </c>
      <c r="F416" s="303">
        <v>111600</v>
      </c>
      <c r="G416" s="303">
        <v>113400</v>
      </c>
      <c r="H416" s="294"/>
    </row>
    <row r="417" spans="1:8" ht="68.400000000000006">
      <c r="A417" s="301" t="s">
        <v>326</v>
      </c>
      <c r="B417" s="302" t="s">
        <v>529</v>
      </c>
      <c r="C417" s="304" t="s">
        <v>534</v>
      </c>
      <c r="D417" s="302" t="s">
        <v>327</v>
      </c>
      <c r="E417" s="303">
        <v>169200</v>
      </c>
      <c r="F417" s="303">
        <v>169200</v>
      </c>
      <c r="G417" s="303">
        <v>171000</v>
      </c>
      <c r="H417" s="294"/>
    </row>
    <row r="418" spans="1:8" ht="22.8">
      <c r="A418" s="301" t="s">
        <v>328</v>
      </c>
      <c r="B418" s="302" t="s">
        <v>529</v>
      </c>
      <c r="C418" s="304" t="s">
        <v>534</v>
      </c>
      <c r="D418" s="302" t="s">
        <v>329</v>
      </c>
      <c r="E418" s="303">
        <v>169200</v>
      </c>
      <c r="F418" s="303">
        <v>169200</v>
      </c>
      <c r="G418" s="303">
        <v>171000</v>
      </c>
      <c r="H418" s="294"/>
    </row>
    <row r="419" spans="1:8" ht="22.8">
      <c r="A419" s="301" t="s">
        <v>535</v>
      </c>
      <c r="B419" s="302" t="s">
        <v>536</v>
      </c>
      <c r="C419" s="304" t="s">
        <v>256</v>
      </c>
      <c r="D419" s="302" t="s">
        <v>257</v>
      </c>
      <c r="E419" s="303">
        <v>34914400.259999998</v>
      </c>
      <c r="F419" s="303">
        <v>34740900.259999998</v>
      </c>
      <c r="G419" s="303">
        <v>34199900.259999998</v>
      </c>
      <c r="H419" s="294"/>
    </row>
    <row r="420" spans="1:8" ht="22.8">
      <c r="A420" s="301" t="s">
        <v>537</v>
      </c>
      <c r="B420" s="302" t="s">
        <v>538</v>
      </c>
      <c r="C420" s="304" t="s">
        <v>256</v>
      </c>
      <c r="D420" s="302" t="s">
        <v>257</v>
      </c>
      <c r="E420" s="303">
        <v>9997207.2599999998</v>
      </c>
      <c r="F420" s="303">
        <v>9997207.2599999998</v>
      </c>
      <c r="G420" s="303">
        <v>9997207.2599999998</v>
      </c>
      <c r="H420" s="294"/>
    </row>
    <row r="421" spans="1:8" ht="45.6">
      <c r="A421" s="301" t="s">
        <v>539</v>
      </c>
      <c r="B421" s="302" t="s">
        <v>538</v>
      </c>
      <c r="C421" s="304" t="s">
        <v>540</v>
      </c>
      <c r="D421" s="302" t="s">
        <v>257</v>
      </c>
      <c r="E421" s="303">
        <v>9997207.2599999998</v>
      </c>
      <c r="F421" s="303">
        <v>9997207.2599999998</v>
      </c>
      <c r="G421" s="303">
        <v>9997207.2599999998</v>
      </c>
      <c r="H421" s="294"/>
    </row>
    <row r="422" spans="1:8" ht="45.6">
      <c r="A422" s="298" t="s">
        <v>492</v>
      </c>
      <c r="B422" s="299" t="s">
        <v>538</v>
      </c>
      <c r="C422" s="305" t="s">
        <v>540</v>
      </c>
      <c r="D422" s="299" t="s">
        <v>493</v>
      </c>
      <c r="E422" s="300">
        <v>9997207.2599999998</v>
      </c>
      <c r="F422" s="300">
        <v>9997207.2599999998</v>
      </c>
      <c r="G422" s="300">
        <v>9997207.2599999998</v>
      </c>
      <c r="H422" s="294"/>
    </row>
    <row r="423" spans="1:8" ht="45.6">
      <c r="A423" s="301" t="s">
        <v>541</v>
      </c>
      <c r="B423" s="302" t="s">
        <v>538</v>
      </c>
      <c r="C423" s="304" t="s">
        <v>540</v>
      </c>
      <c r="D423" s="302" t="s">
        <v>542</v>
      </c>
      <c r="E423" s="303">
        <v>9997207.2599999998</v>
      </c>
      <c r="F423" s="303">
        <v>9997207.2599999998</v>
      </c>
      <c r="G423" s="303">
        <v>9997207.2599999998</v>
      </c>
      <c r="H423" s="294"/>
    </row>
    <row r="424" spans="1:8" ht="22.8">
      <c r="A424" s="301" t="s">
        <v>543</v>
      </c>
      <c r="B424" s="302" t="s">
        <v>544</v>
      </c>
      <c r="C424" s="304" t="s">
        <v>256</v>
      </c>
      <c r="D424" s="302" t="s">
        <v>257</v>
      </c>
      <c r="E424" s="303">
        <v>226400</v>
      </c>
      <c r="F424" s="303">
        <v>226400</v>
      </c>
      <c r="G424" s="303">
        <v>226400</v>
      </c>
      <c r="H424" s="294"/>
    </row>
    <row r="425" spans="1:8" ht="68.400000000000006">
      <c r="A425" s="301" t="s">
        <v>545</v>
      </c>
      <c r="B425" s="302" t="s">
        <v>544</v>
      </c>
      <c r="C425" s="304" t="s">
        <v>546</v>
      </c>
      <c r="D425" s="302" t="s">
        <v>257</v>
      </c>
      <c r="E425" s="303">
        <v>76400</v>
      </c>
      <c r="F425" s="303">
        <v>76400</v>
      </c>
      <c r="G425" s="303">
        <v>76400</v>
      </c>
      <c r="H425" s="294"/>
    </row>
    <row r="426" spans="1:8" ht="45.6">
      <c r="A426" s="301" t="s">
        <v>492</v>
      </c>
      <c r="B426" s="302" t="s">
        <v>544</v>
      </c>
      <c r="C426" s="304" t="s">
        <v>546</v>
      </c>
      <c r="D426" s="302" t="s">
        <v>493</v>
      </c>
      <c r="E426" s="303">
        <v>76400</v>
      </c>
      <c r="F426" s="303">
        <v>76400</v>
      </c>
      <c r="G426" s="303">
        <v>76400</v>
      </c>
      <c r="H426" s="294"/>
    </row>
    <row r="427" spans="1:8" ht="45.6">
      <c r="A427" s="301" t="s">
        <v>541</v>
      </c>
      <c r="B427" s="302" t="s">
        <v>544</v>
      </c>
      <c r="C427" s="304" t="s">
        <v>546</v>
      </c>
      <c r="D427" s="302" t="s">
        <v>542</v>
      </c>
      <c r="E427" s="303">
        <v>76400</v>
      </c>
      <c r="F427" s="303">
        <v>76400</v>
      </c>
      <c r="G427" s="303">
        <v>76400</v>
      </c>
      <c r="H427" s="294"/>
    </row>
    <row r="428" spans="1:8" ht="45.6">
      <c r="A428" s="301" t="s">
        <v>547</v>
      </c>
      <c r="B428" s="302" t="s">
        <v>544</v>
      </c>
      <c r="C428" s="304" t="s">
        <v>548</v>
      </c>
      <c r="D428" s="302" t="s">
        <v>257</v>
      </c>
      <c r="E428" s="303">
        <v>150000</v>
      </c>
      <c r="F428" s="303">
        <v>150000</v>
      </c>
      <c r="G428" s="303">
        <v>150000</v>
      </c>
      <c r="H428" s="294"/>
    </row>
    <row r="429" spans="1:8" ht="45.6">
      <c r="A429" s="301" t="s">
        <v>492</v>
      </c>
      <c r="B429" s="302" t="s">
        <v>544</v>
      </c>
      <c r="C429" s="304" t="s">
        <v>548</v>
      </c>
      <c r="D429" s="302" t="s">
        <v>493</v>
      </c>
      <c r="E429" s="303">
        <v>150000</v>
      </c>
      <c r="F429" s="303">
        <v>150000</v>
      </c>
      <c r="G429" s="303">
        <v>150000</v>
      </c>
      <c r="H429" s="294"/>
    </row>
    <row r="430" spans="1:8" ht="45.6">
      <c r="A430" s="301" t="s">
        <v>506</v>
      </c>
      <c r="B430" s="302" t="s">
        <v>544</v>
      </c>
      <c r="C430" s="304" t="s">
        <v>548</v>
      </c>
      <c r="D430" s="302" t="s">
        <v>507</v>
      </c>
      <c r="E430" s="303">
        <v>150000</v>
      </c>
      <c r="F430" s="303">
        <v>150000</v>
      </c>
      <c r="G430" s="303">
        <v>150000</v>
      </c>
      <c r="H430" s="294"/>
    </row>
    <row r="431" spans="1:8" ht="22.8">
      <c r="A431" s="301" t="s">
        <v>549</v>
      </c>
      <c r="B431" s="302" t="s">
        <v>550</v>
      </c>
      <c r="C431" s="304" t="s">
        <v>256</v>
      </c>
      <c r="D431" s="302" t="s">
        <v>257</v>
      </c>
      <c r="E431" s="303">
        <v>24199793</v>
      </c>
      <c r="F431" s="303">
        <v>24026293</v>
      </c>
      <c r="G431" s="303">
        <v>23485293</v>
      </c>
      <c r="H431" s="294"/>
    </row>
    <row r="432" spans="1:8" ht="45.6">
      <c r="A432" s="301" t="s">
        <v>291</v>
      </c>
      <c r="B432" s="302" t="s">
        <v>550</v>
      </c>
      <c r="C432" s="304" t="s">
        <v>551</v>
      </c>
      <c r="D432" s="302" t="s">
        <v>257</v>
      </c>
      <c r="E432" s="303">
        <v>113000</v>
      </c>
      <c r="F432" s="303">
        <v>113000</v>
      </c>
      <c r="G432" s="303">
        <v>113000</v>
      </c>
      <c r="H432" s="294"/>
    </row>
    <row r="433" spans="1:8" ht="45.6">
      <c r="A433" s="301" t="s">
        <v>272</v>
      </c>
      <c r="B433" s="302" t="s">
        <v>550</v>
      </c>
      <c r="C433" s="304" t="s">
        <v>551</v>
      </c>
      <c r="D433" s="302" t="s">
        <v>273</v>
      </c>
      <c r="E433" s="303">
        <v>113000</v>
      </c>
      <c r="F433" s="303">
        <v>113000</v>
      </c>
      <c r="G433" s="303">
        <v>113000</v>
      </c>
      <c r="H433" s="294"/>
    </row>
    <row r="434" spans="1:8" ht="68.400000000000006">
      <c r="A434" s="301" t="s">
        <v>274</v>
      </c>
      <c r="B434" s="302" t="s">
        <v>550</v>
      </c>
      <c r="C434" s="304" t="s">
        <v>551</v>
      </c>
      <c r="D434" s="302" t="s">
        <v>275</v>
      </c>
      <c r="E434" s="303">
        <v>113000</v>
      </c>
      <c r="F434" s="303">
        <v>113000</v>
      </c>
      <c r="G434" s="303">
        <v>113000</v>
      </c>
      <c r="H434" s="294"/>
    </row>
    <row r="435" spans="1:8" ht="45.6">
      <c r="A435" s="301" t="s">
        <v>291</v>
      </c>
      <c r="B435" s="302" t="s">
        <v>550</v>
      </c>
      <c r="C435" s="304" t="s">
        <v>552</v>
      </c>
      <c r="D435" s="302" t="s">
        <v>257</v>
      </c>
      <c r="E435" s="303">
        <v>12550035</v>
      </c>
      <c r="F435" s="303">
        <v>12376535</v>
      </c>
      <c r="G435" s="303">
        <v>11835535</v>
      </c>
      <c r="H435" s="294"/>
    </row>
    <row r="436" spans="1:8" ht="45.6">
      <c r="A436" s="301" t="s">
        <v>492</v>
      </c>
      <c r="B436" s="302" t="s">
        <v>550</v>
      </c>
      <c r="C436" s="304" t="s">
        <v>552</v>
      </c>
      <c r="D436" s="302" t="s">
        <v>493</v>
      </c>
      <c r="E436" s="303">
        <v>12550035</v>
      </c>
      <c r="F436" s="303">
        <v>12376535</v>
      </c>
      <c r="G436" s="303">
        <v>11835535</v>
      </c>
      <c r="H436" s="294"/>
    </row>
    <row r="437" spans="1:8" ht="45.6">
      <c r="A437" s="301" t="s">
        <v>541</v>
      </c>
      <c r="B437" s="302" t="s">
        <v>550</v>
      </c>
      <c r="C437" s="304" t="s">
        <v>552</v>
      </c>
      <c r="D437" s="302" t="s">
        <v>542</v>
      </c>
      <c r="E437" s="303">
        <v>9457026</v>
      </c>
      <c r="F437" s="303">
        <v>9966300</v>
      </c>
      <c r="G437" s="303">
        <v>8258475</v>
      </c>
      <c r="H437" s="294"/>
    </row>
    <row r="438" spans="1:8" ht="45.6">
      <c r="A438" s="301" t="s">
        <v>506</v>
      </c>
      <c r="B438" s="302" t="s">
        <v>550</v>
      </c>
      <c r="C438" s="304" t="s">
        <v>552</v>
      </c>
      <c r="D438" s="302" t="s">
        <v>507</v>
      </c>
      <c r="E438" s="303">
        <v>3093009</v>
      </c>
      <c r="F438" s="303">
        <v>2410235</v>
      </c>
      <c r="G438" s="303">
        <v>3577060</v>
      </c>
      <c r="H438" s="294"/>
    </row>
    <row r="439" spans="1:8" ht="45.6">
      <c r="A439" s="301" t="s">
        <v>553</v>
      </c>
      <c r="B439" s="302" t="s">
        <v>550</v>
      </c>
      <c r="C439" s="304" t="s">
        <v>554</v>
      </c>
      <c r="D439" s="302" t="s">
        <v>257</v>
      </c>
      <c r="E439" s="303">
        <v>1615446</v>
      </c>
      <c r="F439" s="303">
        <v>1615446</v>
      </c>
      <c r="G439" s="303">
        <v>1615446</v>
      </c>
      <c r="H439" s="294"/>
    </row>
    <row r="440" spans="1:8" ht="45.6">
      <c r="A440" s="301" t="s">
        <v>492</v>
      </c>
      <c r="B440" s="302" t="s">
        <v>550</v>
      </c>
      <c r="C440" s="304" t="s">
        <v>554</v>
      </c>
      <c r="D440" s="302" t="s">
        <v>493</v>
      </c>
      <c r="E440" s="303">
        <v>1615446</v>
      </c>
      <c r="F440" s="303">
        <v>1615446</v>
      </c>
      <c r="G440" s="303">
        <v>1615446</v>
      </c>
      <c r="H440" s="294"/>
    </row>
    <row r="441" spans="1:8" ht="45.6">
      <c r="A441" s="301" t="s">
        <v>506</v>
      </c>
      <c r="B441" s="302" t="s">
        <v>550</v>
      </c>
      <c r="C441" s="304" t="s">
        <v>554</v>
      </c>
      <c r="D441" s="302" t="s">
        <v>507</v>
      </c>
      <c r="E441" s="303">
        <v>1615446</v>
      </c>
      <c r="F441" s="303">
        <v>1615446</v>
      </c>
      <c r="G441" s="303">
        <v>1615446</v>
      </c>
      <c r="H441" s="294"/>
    </row>
    <row r="442" spans="1:8" ht="91.2">
      <c r="A442" s="301" t="s">
        <v>555</v>
      </c>
      <c r="B442" s="302" t="s">
        <v>550</v>
      </c>
      <c r="C442" s="304" t="s">
        <v>556</v>
      </c>
      <c r="D442" s="302" t="s">
        <v>257</v>
      </c>
      <c r="E442" s="303">
        <v>2114244</v>
      </c>
      <c r="F442" s="303">
        <v>2114244</v>
      </c>
      <c r="G442" s="303">
        <v>2114244</v>
      </c>
      <c r="H442" s="294"/>
    </row>
    <row r="443" spans="1:8" ht="45.6">
      <c r="A443" s="301" t="s">
        <v>383</v>
      </c>
      <c r="B443" s="302" t="s">
        <v>550</v>
      </c>
      <c r="C443" s="304" t="s">
        <v>556</v>
      </c>
      <c r="D443" s="302" t="s">
        <v>384</v>
      </c>
      <c r="E443" s="303">
        <v>2114244</v>
      </c>
      <c r="F443" s="303">
        <v>2114244</v>
      </c>
      <c r="G443" s="303">
        <v>2114244</v>
      </c>
      <c r="H443" s="294"/>
    </row>
    <row r="444" spans="1:8" ht="22.8">
      <c r="A444" s="301" t="s">
        <v>385</v>
      </c>
      <c r="B444" s="302" t="s">
        <v>550</v>
      </c>
      <c r="C444" s="304" t="s">
        <v>556</v>
      </c>
      <c r="D444" s="302" t="s">
        <v>386</v>
      </c>
      <c r="E444" s="303">
        <v>2114244</v>
      </c>
      <c r="F444" s="303">
        <v>2114244</v>
      </c>
      <c r="G444" s="303">
        <v>2114244</v>
      </c>
      <c r="H444" s="294"/>
    </row>
    <row r="445" spans="1:8" ht="91.2">
      <c r="A445" s="301" t="s">
        <v>557</v>
      </c>
      <c r="B445" s="302" t="s">
        <v>550</v>
      </c>
      <c r="C445" s="304" t="s">
        <v>558</v>
      </c>
      <c r="D445" s="302" t="s">
        <v>257</v>
      </c>
      <c r="E445" s="303">
        <v>7807068</v>
      </c>
      <c r="F445" s="303">
        <v>7807068</v>
      </c>
      <c r="G445" s="303">
        <v>7807068</v>
      </c>
      <c r="H445" s="294"/>
    </row>
    <row r="446" spans="1:8" ht="45.6">
      <c r="A446" s="301" t="s">
        <v>492</v>
      </c>
      <c r="B446" s="302" t="s">
        <v>550</v>
      </c>
      <c r="C446" s="304" t="s">
        <v>558</v>
      </c>
      <c r="D446" s="302" t="s">
        <v>493</v>
      </c>
      <c r="E446" s="303">
        <v>7807068</v>
      </c>
      <c r="F446" s="303">
        <v>7807068</v>
      </c>
      <c r="G446" s="303">
        <v>7807068</v>
      </c>
      <c r="H446" s="294"/>
    </row>
    <row r="447" spans="1:8" ht="45.6">
      <c r="A447" s="301" t="s">
        <v>506</v>
      </c>
      <c r="B447" s="302" t="s">
        <v>550</v>
      </c>
      <c r="C447" s="304" t="s">
        <v>558</v>
      </c>
      <c r="D447" s="302" t="s">
        <v>507</v>
      </c>
      <c r="E447" s="303">
        <v>7807068</v>
      </c>
      <c r="F447" s="303">
        <v>7807068</v>
      </c>
      <c r="G447" s="303">
        <v>7807068</v>
      </c>
      <c r="H447" s="294"/>
    </row>
    <row r="448" spans="1:8" ht="22.8">
      <c r="A448" s="301" t="s">
        <v>559</v>
      </c>
      <c r="B448" s="302" t="s">
        <v>560</v>
      </c>
      <c r="C448" s="304" t="s">
        <v>256</v>
      </c>
      <c r="D448" s="302" t="s">
        <v>257</v>
      </c>
      <c r="E448" s="303">
        <v>491000</v>
      </c>
      <c r="F448" s="303">
        <v>491000</v>
      </c>
      <c r="G448" s="303">
        <v>491000</v>
      </c>
      <c r="H448" s="294"/>
    </row>
    <row r="449" spans="1:8" ht="68.400000000000006">
      <c r="A449" s="301" t="s">
        <v>561</v>
      </c>
      <c r="B449" s="302" t="s">
        <v>560</v>
      </c>
      <c r="C449" s="304" t="s">
        <v>562</v>
      </c>
      <c r="D449" s="302" t="s">
        <v>257</v>
      </c>
      <c r="E449" s="303">
        <v>468000</v>
      </c>
      <c r="F449" s="303">
        <v>468000</v>
      </c>
      <c r="G449" s="303">
        <v>468000</v>
      </c>
      <c r="H449" s="294"/>
    </row>
    <row r="450" spans="1:8" ht="45.6">
      <c r="A450" s="301" t="s">
        <v>492</v>
      </c>
      <c r="B450" s="302" t="s">
        <v>560</v>
      </c>
      <c r="C450" s="304" t="s">
        <v>562</v>
      </c>
      <c r="D450" s="302" t="s">
        <v>493</v>
      </c>
      <c r="E450" s="303">
        <v>468000</v>
      </c>
      <c r="F450" s="303">
        <v>468000</v>
      </c>
      <c r="G450" s="303">
        <v>468000</v>
      </c>
      <c r="H450" s="294"/>
    </row>
    <row r="451" spans="1:8" ht="22.8">
      <c r="A451" s="301" t="s">
        <v>563</v>
      </c>
      <c r="B451" s="302" t="s">
        <v>560</v>
      </c>
      <c r="C451" s="304" t="s">
        <v>562</v>
      </c>
      <c r="D451" s="302" t="s">
        <v>564</v>
      </c>
      <c r="E451" s="303">
        <v>468000</v>
      </c>
      <c r="F451" s="303">
        <v>468000</v>
      </c>
      <c r="G451" s="303">
        <v>468000</v>
      </c>
      <c r="H451" s="294"/>
    </row>
    <row r="452" spans="1:8" ht="45.6">
      <c r="A452" s="301" t="s">
        <v>565</v>
      </c>
      <c r="B452" s="302" t="s">
        <v>560</v>
      </c>
      <c r="C452" s="304" t="s">
        <v>566</v>
      </c>
      <c r="D452" s="302" t="s">
        <v>257</v>
      </c>
      <c r="E452" s="303">
        <v>23000</v>
      </c>
      <c r="F452" s="303">
        <v>23000</v>
      </c>
      <c r="G452" s="303">
        <v>23000</v>
      </c>
      <c r="H452" s="294"/>
    </row>
    <row r="453" spans="1:8" ht="45.6">
      <c r="A453" s="301" t="s">
        <v>272</v>
      </c>
      <c r="B453" s="302" t="s">
        <v>560</v>
      </c>
      <c r="C453" s="304" t="s">
        <v>566</v>
      </c>
      <c r="D453" s="302" t="s">
        <v>273</v>
      </c>
      <c r="E453" s="303">
        <v>23000</v>
      </c>
      <c r="F453" s="303">
        <v>23000</v>
      </c>
      <c r="G453" s="303">
        <v>23000</v>
      </c>
      <c r="H453" s="294"/>
    </row>
    <row r="454" spans="1:8" ht="68.400000000000006">
      <c r="A454" s="301" t="s">
        <v>274</v>
      </c>
      <c r="B454" s="302" t="s">
        <v>560</v>
      </c>
      <c r="C454" s="304" t="s">
        <v>566</v>
      </c>
      <c r="D454" s="302" t="s">
        <v>275</v>
      </c>
      <c r="E454" s="303">
        <v>23000</v>
      </c>
      <c r="F454" s="303">
        <v>23000</v>
      </c>
      <c r="G454" s="303">
        <v>23000</v>
      </c>
      <c r="H454" s="294"/>
    </row>
    <row r="455" spans="1:8" ht="22.8">
      <c r="A455" s="301" t="s">
        <v>567</v>
      </c>
      <c r="B455" s="302" t="s">
        <v>568</v>
      </c>
      <c r="C455" s="304" t="s">
        <v>256</v>
      </c>
      <c r="D455" s="302" t="s">
        <v>257</v>
      </c>
      <c r="E455" s="303">
        <v>31056301</v>
      </c>
      <c r="F455" s="303">
        <v>28833371</v>
      </c>
      <c r="G455" s="303">
        <v>28852971</v>
      </c>
      <c r="H455" s="294"/>
    </row>
    <row r="456" spans="1:8" ht="22.8">
      <c r="A456" s="301" t="s">
        <v>569</v>
      </c>
      <c r="B456" s="302" t="s">
        <v>570</v>
      </c>
      <c r="C456" s="304" t="s">
        <v>256</v>
      </c>
      <c r="D456" s="302" t="s">
        <v>257</v>
      </c>
      <c r="E456" s="303">
        <v>31056301</v>
      </c>
      <c r="F456" s="303">
        <v>28833371</v>
      </c>
      <c r="G456" s="303">
        <v>28852971</v>
      </c>
      <c r="H456" s="294"/>
    </row>
    <row r="457" spans="1:8" ht="45.6">
      <c r="A457" s="301" t="s">
        <v>571</v>
      </c>
      <c r="B457" s="302" t="s">
        <v>570</v>
      </c>
      <c r="C457" s="304" t="s">
        <v>572</v>
      </c>
      <c r="D457" s="302" t="s">
        <v>257</v>
      </c>
      <c r="E457" s="303">
        <v>9721560</v>
      </c>
      <c r="F457" s="303">
        <v>9327330</v>
      </c>
      <c r="G457" s="303">
        <v>9346930</v>
      </c>
      <c r="H457" s="294"/>
    </row>
    <row r="458" spans="1:8" ht="68.400000000000006">
      <c r="A458" s="298" t="s">
        <v>326</v>
      </c>
      <c r="B458" s="299" t="s">
        <v>570</v>
      </c>
      <c r="C458" s="305" t="s">
        <v>572</v>
      </c>
      <c r="D458" s="299" t="s">
        <v>327</v>
      </c>
      <c r="E458" s="300">
        <v>9721560</v>
      </c>
      <c r="F458" s="300">
        <v>9327330</v>
      </c>
      <c r="G458" s="300">
        <v>9346930</v>
      </c>
      <c r="H458" s="294"/>
    </row>
    <row r="459" spans="1:8" ht="22.8">
      <c r="A459" s="301" t="s">
        <v>328</v>
      </c>
      <c r="B459" s="302" t="s">
        <v>570</v>
      </c>
      <c r="C459" s="304" t="s">
        <v>572</v>
      </c>
      <c r="D459" s="302" t="s">
        <v>329</v>
      </c>
      <c r="E459" s="303">
        <v>9721560</v>
      </c>
      <c r="F459" s="303">
        <v>9327330</v>
      </c>
      <c r="G459" s="303">
        <v>9346930</v>
      </c>
      <c r="H459" s="294"/>
    </row>
    <row r="460" spans="1:8" ht="45.6">
      <c r="A460" s="301" t="s">
        <v>573</v>
      </c>
      <c r="B460" s="302" t="s">
        <v>570</v>
      </c>
      <c r="C460" s="304" t="s">
        <v>574</v>
      </c>
      <c r="D460" s="302" t="s">
        <v>257</v>
      </c>
      <c r="E460" s="303">
        <v>19130860</v>
      </c>
      <c r="F460" s="303">
        <v>17619220</v>
      </c>
      <c r="G460" s="303">
        <v>17619220</v>
      </c>
      <c r="H460" s="294"/>
    </row>
    <row r="461" spans="1:8" ht="68.400000000000006">
      <c r="A461" s="301" t="s">
        <v>326</v>
      </c>
      <c r="B461" s="302" t="s">
        <v>570</v>
      </c>
      <c r="C461" s="304" t="s">
        <v>574</v>
      </c>
      <c r="D461" s="302" t="s">
        <v>327</v>
      </c>
      <c r="E461" s="303">
        <v>19130860</v>
      </c>
      <c r="F461" s="303">
        <v>17619220</v>
      </c>
      <c r="G461" s="303">
        <v>17619220</v>
      </c>
      <c r="H461" s="294"/>
    </row>
    <row r="462" spans="1:8" ht="22.8">
      <c r="A462" s="301" t="s">
        <v>328</v>
      </c>
      <c r="B462" s="302" t="s">
        <v>570</v>
      </c>
      <c r="C462" s="304" t="s">
        <v>574</v>
      </c>
      <c r="D462" s="302" t="s">
        <v>329</v>
      </c>
      <c r="E462" s="303">
        <v>8894753</v>
      </c>
      <c r="F462" s="303">
        <v>8409621</v>
      </c>
      <c r="G462" s="303">
        <v>8409621</v>
      </c>
      <c r="H462" s="294"/>
    </row>
    <row r="463" spans="1:8" ht="22.8">
      <c r="A463" s="301" t="s">
        <v>456</v>
      </c>
      <c r="B463" s="302" t="s">
        <v>570</v>
      </c>
      <c r="C463" s="304" t="s">
        <v>574</v>
      </c>
      <c r="D463" s="302" t="s">
        <v>457</v>
      </c>
      <c r="E463" s="303">
        <v>10236107</v>
      </c>
      <c r="F463" s="303">
        <v>9209599</v>
      </c>
      <c r="G463" s="303">
        <v>9209599</v>
      </c>
      <c r="H463" s="294"/>
    </row>
    <row r="464" spans="1:8" ht="45.6">
      <c r="A464" s="301" t="s">
        <v>575</v>
      </c>
      <c r="B464" s="302" t="s">
        <v>570</v>
      </c>
      <c r="C464" s="304" t="s">
        <v>576</v>
      </c>
      <c r="D464" s="302" t="s">
        <v>257</v>
      </c>
      <c r="E464" s="303">
        <v>557235</v>
      </c>
      <c r="F464" s="303">
        <v>251975</v>
      </c>
      <c r="G464" s="303">
        <v>251975</v>
      </c>
      <c r="H464" s="294"/>
    </row>
    <row r="465" spans="1:8" ht="45.6">
      <c r="A465" s="301" t="s">
        <v>272</v>
      </c>
      <c r="B465" s="302" t="s">
        <v>570</v>
      </c>
      <c r="C465" s="304" t="s">
        <v>576</v>
      </c>
      <c r="D465" s="302" t="s">
        <v>273</v>
      </c>
      <c r="E465" s="303">
        <v>407375</v>
      </c>
      <c r="F465" s="303">
        <v>153815</v>
      </c>
      <c r="G465" s="303">
        <v>153815</v>
      </c>
      <c r="H465" s="294"/>
    </row>
    <row r="466" spans="1:8" ht="68.400000000000006">
      <c r="A466" s="301" t="s">
        <v>274</v>
      </c>
      <c r="B466" s="302" t="s">
        <v>570</v>
      </c>
      <c r="C466" s="304" t="s">
        <v>576</v>
      </c>
      <c r="D466" s="302" t="s">
        <v>275</v>
      </c>
      <c r="E466" s="303">
        <v>407375</v>
      </c>
      <c r="F466" s="303">
        <v>153815</v>
      </c>
      <c r="G466" s="303">
        <v>153815</v>
      </c>
      <c r="H466" s="294"/>
    </row>
    <row r="467" spans="1:8" ht="68.400000000000006">
      <c r="A467" s="301" t="s">
        <v>326</v>
      </c>
      <c r="B467" s="302" t="s">
        <v>570</v>
      </c>
      <c r="C467" s="304" t="s">
        <v>576</v>
      </c>
      <c r="D467" s="302" t="s">
        <v>327</v>
      </c>
      <c r="E467" s="303">
        <v>149860</v>
      </c>
      <c r="F467" s="303">
        <v>98160</v>
      </c>
      <c r="G467" s="303">
        <v>98160</v>
      </c>
      <c r="H467" s="294"/>
    </row>
    <row r="468" spans="1:8" ht="22.8">
      <c r="A468" s="301" t="s">
        <v>328</v>
      </c>
      <c r="B468" s="302" t="s">
        <v>570</v>
      </c>
      <c r="C468" s="304" t="s">
        <v>576</v>
      </c>
      <c r="D468" s="302" t="s">
        <v>329</v>
      </c>
      <c r="E468" s="303">
        <v>149860</v>
      </c>
      <c r="F468" s="303">
        <v>98160</v>
      </c>
      <c r="G468" s="303">
        <v>98160</v>
      </c>
      <c r="H468" s="294"/>
    </row>
    <row r="469" spans="1:8" ht="68.400000000000006">
      <c r="A469" s="301" t="s">
        <v>330</v>
      </c>
      <c r="B469" s="302" t="s">
        <v>570</v>
      </c>
      <c r="C469" s="304" t="s">
        <v>577</v>
      </c>
      <c r="D469" s="302" t="s">
        <v>257</v>
      </c>
      <c r="E469" s="303">
        <v>1646646</v>
      </c>
      <c r="F469" s="303">
        <v>1634846</v>
      </c>
      <c r="G469" s="303">
        <v>1634846</v>
      </c>
      <c r="H469" s="294"/>
    </row>
    <row r="470" spans="1:8" ht="114">
      <c r="A470" s="301" t="s">
        <v>262</v>
      </c>
      <c r="B470" s="302" t="s">
        <v>570</v>
      </c>
      <c r="C470" s="304" t="s">
        <v>577</v>
      </c>
      <c r="D470" s="302" t="s">
        <v>263</v>
      </c>
      <c r="E470" s="303">
        <v>1634846</v>
      </c>
      <c r="F470" s="303">
        <v>1634846</v>
      </c>
      <c r="G470" s="303">
        <v>1634846</v>
      </c>
      <c r="H470" s="294"/>
    </row>
    <row r="471" spans="1:8" ht="45.6">
      <c r="A471" s="301" t="s">
        <v>362</v>
      </c>
      <c r="B471" s="302" t="s">
        <v>570</v>
      </c>
      <c r="C471" s="304" t="s">
        <v>577</v>
      </c>
      <c r="D471" s="302" t="s">
        <v>363</v>
      </c>
      <c r="E471" s="303">
        <v>1634846</v>
      </c>
      <c r="F471" s="303">
        <v>1634846</v>
      </c>
      <c r="G471" s="303">
        <v>1634846</v>
      </c>
      <c r="H471" s="294"/>
    </row>
    <row r="472" spans="1:8" ht="45.6">
      <c r="A472" s="301" t="s">
        <v>272</v>
      </c>
      <c r="B472" s="302" t="s">
        <v>570</v>
      </c>
      <c r="C472" s="304" t="s">
        <v>577</v>
      </c>
      <c r="D472" s="302" t="s">
        <v>273</v>
      </c>
      <c r="E472" s="303">
        <v>11800</v>
      </c>
      <c r="F472" s="303">
        <v>0</v>
      </c>
      <c r="G472" s="303">
        <v>0</v>
      </c>
      <c r="H472" s="294"/>
    </row>
    <row r="473" spans="1:8" ht="68.400000000000006">
      <c r="A473" s="301" t="s">
        <v>274</v>
      </c>
      <c r="B473" s="302" t="s">
        <v>570</v>
      </c>
      <c r="C473" s="304" t="s">
        <v>577</v>
      </c>
      <c r="D473" s="302" t="s">
        <v>275</v>
      </c>
      <c r="E473" s="303">
        <v>11800</v>
      </c>
      <c r="F473" s="303">
        <v>0</v>
      </c>
      <c r="G473" s="303">
        <v>0</v>
      </c>
      <c r="H473" s="294"/>
    </row>
    <row r="474" spans="1:8" ht="45.6">
      <c r="A474" s="301" t="s">
        <v>578</v>
      </c>
      <c r="B474" s="302" t="s">
        <v>579</v>
      </c>
      <c r="C474" s="304" t="s">
        <v>256</v>
      </c>
      <c r="D474" s="302" t="s">
        <v>257</v>
      </c>
      <c r="E474" s="303">
        <v>55000</v>
      </c>
      <c r="F474" s="303">
        <v>55000</v>
      </c>
      <c r="G474" s="303">
        <v>53342.47</v>
      </c>
      <c r="H474" s="294"/>
    </row>
    <row r="475" spans="1:8" ht="45.6">
      <c r="A475" s="301" t="s">
        <v>580</v>
      </c>
      <c r="B475" s="302" t="s">
        <v>581</v>
      </c>
      <c r="C475" s="304" t="s">
        <v>256</v>
      </c>
      <c r="D475" s="302" t="s">
        <v>257</v>
      </c>
      <c r="E475" s="303">
        <v>55000</v>
      </c>
      <c r="F475" s="303">
        <v>55000</v>
      </c>
      <c r="G475" s="303">
        <v>53342.47</v>
      </c>
      <c r="H475" s="294"/>
    </row>
    <row r="476" spans="1:8" ht="22.8">
      <c r="A476" s="301" t="s">
        <v>582</v>
      </c>
      <c r="B476" s="302" t="s">
        <v>581</v>
      </c>
      <c r="C476" s="304" t="s">
        <v>583</v>
      </c>
      <c r="D476" s="302" t="s">
        <v>257</v>
      </c>
      <c r="E476" s="303">
        <v>55000</v>
      </c>
      <c r="F476" s="303">
        <v>55000</v>
      </c>
      <c r="G476" s="303">
        <v>53342.47</v>
      </c>
      <c r="H476" s="294"/>
    </row>
    <row r="477" spans="1:8" ht="45.6">
      <c r="A477" s="298" t="s">
        <v>584</v>
      </c>
      <c r="B477" s="299" t="s">
        <v>581</v>
      </c>
      <c r="C477" s="305" t="s">
        <v>583</v>
      </c>
      <c r="D477" s="299" t="s">
        <v>585</v>
      </c>
      <c r="E477" s="300">
        <v>55000</v>
      </c>
      <c r="F477" s="300">
        <v>55000</v>
      </c>
      <c r="G477" s="300">
        <v>53342.47</v>
      </c>
      <c r="H477" s="294"/>
    </row>
    <row r="478" spans="1:8" ht="22.8">
      <c r="A478" s="301" t="s">
        <v>586</v>
      </c>
      <c r="B478" s="302" t="s">
        <v>581</v>
      </c>
      <c r="C478" s="304" t="s">
        <v>583</v>
      </c>
      <c r="D478" s="302" t="s">
        <v>587</v>
      </c>
      <c r="E478" s="303">
        <v>55000</v>
      </c>
      <c r="F478" s="303">
        <v>55000</v>
      </c>
      <c r="G478" s="303">
        <v>53342.47</v>
      </c>
      <c r="H478" s="294"/>
    </row>
    <row r="479" spans="1:8" ht="68.400000000000006">
      <c r="A479" s="298" t="s">
        <v>588</v>
      </c>
      <c r="B479" s="299" t="s">
        <v>589</v>
      </c>
      <c r="C479" s="305" t="s">
        <v>256</v>
      </c>
      <c r="D479" s="299" t="s">
        <v>257</v>
      </c>
      <c r="E479" s="300">
        <v>11450000</v>
      </c>
      <c r="F479" s="300">
        <v>11450000</v>
      </c>
      <c r="G479" s="300">
        <v>11450000</v>
      </c>
      <c r="H479" s="294"/>
    </row>
    <row r="480" spans="1:8" ht="68.400000000000006">
      <c r="A480" s="301" t="s">
        <v>590</v>
      </c>
      <c r="B480" s="302" t="s">
        <v>591</v>
      </c>
      <c r="C480" s="304" t="s">
        <v>256</v>
      </c>
      <c r="D480" s="302" t="s">
        <v>257</v>
      </c>
      <c r="E480" s="303">
        <v>6450000</v>
      </c>
      <c r="F480" s="303">
        <v>6450000</v>
      </c>
      <c r="G480" s="303">
        <v>6450000</v>
      </c>
      <c r="H480" s="294"/>
    </row>
    <row r="481" spans="1:8" ht="91.2">
      <c r="A481" s="301" t="s">
        <v>592</v>
      </c>
      <c r="B481" s="302" t="s">
        <v>591</v>
      </c>
      <c r="C481" s="304" t="s">
        <v>593</v>
      </c>
      <c r="D481" s="302" t="s">
        <v>257</v>
      </c>
      <c r="E481" s="303">
        <v>3449600</v>
      </c>
      <c r="F481" s="303">
        <v>3449600</v>
      </c>
      <c r="G481" s="303">
        <v>3449600</v>
      </c>
      <c r="H481" s="294"/>
    </row>
    <row r="482" spans="1:8" ht="22.8">
      <c r="A482" s="301" t="s">
        <v>346</v>
      </c>
      <c r="B482" s="302" t="s">
        <v>591</v>
      </c>
      <c r="C482" s="304" t="s">
        <v>593</v>
      </c>
      <c r="D482" s="302" t="s">
        <v>347</v>
      </c>
      <c r="E482" s="303">
        <v>3449600</v>
      </c>
      <c r="F482" s="303">
        <v>3449600</v>
      </c>
      <c r="G482" s="303">
        <v>3449600</v>
      </c>
      <c r="H482" s="294"/>
    </row>
    <row r="483" spans="1:8" ht="22.8">
      <c r="A483" s="301" t="s">
        <v>594</v>
      </c>
      <c r="B483" s="302" t="s">
        <v>591</v>
      </c>
      <c r="C483" s="304" t="s">
        <v>593</v>
      </c>
      <c r="D483" s="302" t="s">
        <v>595</v>
      </c>
      <c r="E483" s="303">
        <v>3449600</v>
      </c>
      <c r="F483" s="303">
        <v>3449600</v>
      </c>
      <c r="G483" s="303">
        <v>3449600</v>
      </c>
      <c r="H483" s="294"/>
    </row>
    <row r="484" spans="1:8" ht="45.6">
      <c r="A484" s="301" t="s">
        <v>596</v>
      </c>
      <c r="B484" s="302" t="s">
        <v>591</v>
      </c>
      <c r="C484" s="304" t="s">
        <v>597</v>
      </c>
      <c r="D484" s="302" t="s">
        <v>257</v>
      </c>
      <c r="E484" s="303">
        <v>3000400</v>
      </c>
      <c r="F484" s="303">
        <v>3000400</v>
      </c>
      <c r="G484" s="303">
        <v>3000400</v>
      </c>
      <c r="H484" s="294"/>
    </row>
    <row r="485" spans="1:8" ht="22.8">
      <c r="A485" s="301" t="s">
        <v>346</v>
      </c>
      <c r="B485" s="302" t="s">
        <v>591</v>
      </c>
      <c r="C485" s="304" t="s">
        <v>597</v>
      </c>
      <c r="D485" s="302" t="s">
        <v>347</v>
      </c>
      <c r="E485" s="303">
        <v>3000400</v>
      </c>
      <c r="F485" s="303">
        <v>3000400</v>
      </c>
      <c r="G485" s="303">
        <v>3000400</v>
      </c>
      <c r="H485" s="294"/>
    </row>
    <row r="486" spans="1:8" ht="22.8">
      <c r="A486" s="301" t="s">
        <v>594</v>
      </c>
      <c r="B486" s="302" t="s">
        <v>591</v>
      </c>
      <c r="C486" s="304" t="s">
        <v>597</v>
      </c>
      <c r="D486" s="302" t="s">
        <v>595</v>
      </c>
      <c r="E486" s="303">
        <v>3000400</v>
      </c>
      <c r="F486" s="303">
        <v>3000400</v>
      </c>
      <c r="G486" s="303">
        <v>3000400</v>
      </c>
      <c r="H486" s="294"/>
    </row>
    <row r="487" spans="1:8" ht="22.8">
      <c r="A487" s="301" t="s">
        <v>598</v>
      </c>
      <c r="B487" s="302" t="s">
        <v>599</v>
      </c>
      <c r="C487" s="304" t="s">
        <v>256</v>
      </c>
      <c r="D487" s="302" t="s">
        <v>257</v>
      </c>
      <c r="E487" s="303">
        <v>5000000</v>
      </c>
      <c r="F487" s="303">
        <v>5000000</v>
      </c>
      <c r="G487" s="303">
        <v>5000000</v>
      </c>
      <c r="H487" s="294"/>
    </row>
    <row r="488" spans="1:8" ht="45.6">
      <c r="A488" s="301" t="s">
        <v>600</v>
      </c>
      <c r="B488" s="302" t="s">
        <v>599</v>
      </c>
      <c r="C488" s="304" t="s">
        <v>601</v>
      </c>
      <c r="D488" s="302" t="s">
        <v>257</v>
      </c>
      <c r="E488" s="303">
        <v>5000000</v>
      </c>
      <c r="F488" s="303">
        <v>5000000</v>
      </c>
      <c r="G488" s="303">
        <v>5000000</v>
      </c>
      <c r="H488" s="294"/>
    </row>
    <row r="489" spans="1:8" ht="22.8">
      <c r="A489" s="301" t="s">
        <v>346</v>
      </c>
      <c r="B489" s="302" t="s">
        <v>599</v>
      </c>
      <c r="C489" s="304" t="s">
        <v>601</v>
      </c>
      <c r="D489" s="302" t="s">
        <v>347</v>
      </c>
      <c r="E489" s="303">
        <v>5000000</v>
      </c>
      <c r="F489" s="303">
        <v>5000000</v>
      </c>
      <c r="G489" s="303">
        <v>5000000</v>
      </c>
      <c r="H489" s="294"/>
    </row>
    <row r="490" spans="1:8" ht="22.8">
      <c r="A490" s="301" t="s">
        <v>594</v>
      </c>
      <c r="B490" s="302" t="s">
        <v>599</v>
      </c>
      <c r="C490" s="304" t="s">
        <v>601</v>
      </c>
      <c r="D490" s="368" t="s">
        <v>595</v>
      </c>
      <c r="E490" s="372">
        <v>5000000</v>
      </c>
      <c r="F490" s="372">
        <v>5000000</v>
      </c>
      <c r="G490" s="372">
        <v>5000000</v>
      </c>
      <c r="H490" s="294"/>
    </row>
    <row r="491" spans="1:8" ht="22.8">
      <c r="A491" s="298" t="s">
        <v>602</v>
      </c>
      <c r="B491" s="302"/>
      <c r="C491" s="371"/>
      <c r="D491" s="302"/>
      <c r="E491" s="300">
        <v>1831380997.1800001</v>
      </c>
      <c r="F491" s="300">
        <v>1542511124.7</v>
      </c>
      <c r="G491" s="300">
        <v>1695322347.9100001</v>
      </c>
      <c r="H491" s="294"/>
    </row>
    <row r="492" spans="1:8" ht="22.8">
      <c r="A492" s="294"/>
      <c r="B492" s="294"/>
      <c r="C492" s="294"/>
      <c r="D492" s="369"/>
      <c r="E492" s="370"/>
      <c r="F492" s="370"/>
      <c r="G492" s="370"/>
      <c r="H492" s="294"/>
    </row>
    <row r="493" spans="1:8" ht="22.8">
      <c r="A493" s="294"/>
      <c r="B493" s="294"/>
      <c r="C493" s="294"/>
      <c r="D493" s="294"/>
      <c r="E493" s="294"/>
      <c r="F493" s="294"/>
      <c r="G493" s="294"/>
      <c r="H493" s="294"/>
    </row>
  </sheetData>
  <mergeCells count="10">
    <mergeCell ref="A7:A8"/>
    <mergeCell ref="B7:D7"/>
    <mergeCell ref="E7:E8"/>
    <mergeCell ref="F7:F8"/>
    <mergeCell ref="G7:G8"/>
    <mergeCell ref="F1:G1"/>
    <mergeCell ref="F2:G2"/>
    <mergeCell ref="F3:H3"/>
    <mergeCell ref="F4:G4"/>
    <mergeCell ref="A6:G6"/>
  </mergeCells>
  <pageMargins left="0.51181102362204722" right="0.31496062992125984" top="0.35433070866141736" bottom="0.15748031496062992" header="0" footer="0"/>
  <pageSetup paperSize="9" scale="45"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K524"/>
  <sheetViews>
    <sheetView view="pageBreakPreview" topLeftCell="B514" zoomScale="73" zoomScaleNormal="100" zoomScaleSheetLayoutView="73" workbookViewId="0">
      <selection activeCell="K524" sqref="K524"/>
    </sheetView>
  </sheetViews>
  <sheetFormatPr defaultRowHeight="13.2"/>
  <cols>
    <col min="1" max="1" width="107.88671875" customWidth="1"/>
    <col min="2" max="2" width="12.6640625" customWidth="1"/>
    <col min="3" max="3" width="12.5546875" customWidth="1"/>
    <col min="4" max="4" width="25.5546875" customWidth="1"/>
    <col min="5" max="5" width="11.6640625" customWidth="1"/>
    <col min="6" max="6" width="28.5546875" customWidth="1"/>
    <col min="7" max="7" width="28.33203125" customWidth="1"/>
    <col min="8" max="8" width="29" customWidth="1"/>
    <col min="9" max="9" width="23.6640625" customWidth="1"/>
    <col min="10" max="10" width="20.5546875" customWidth="1"/>
    <col min="11" max="11" width="19.33203125" customWidth="1"/>
  </cols>
  <sheetData>
    <row r="1" spans="1:8" ht="22.8">
      <c r="A1" s="306"/>
      <c r="B1" s="307"/>
      <c r="C1" s="307"/>
      <c r="D1" s="307"/>
      <c r="E1" s="307"/>
      <c r="F1" s="307"/>
      <c r="G1" s="378" t="s">
        <v>1281</v>
      </c>
      <c r="H1" s="378"/>
    </row>
    <row r="2" spans="1:8" ht="22.8">
      <c r="A2" s="306"/>
      <c r="B2" s="307"/>
      <c r="C2" s="307"/>
      <c r="D2" s="307"/>
      <c r="E2" s="307"/>
      <c r="F2" s="307"/>
      <c r="G2" s="378" t="s">
        <v>1</v>
      </c>
      <c r="H2" s="378"/>
    </row>
    <row r="3" spans="1:8" ht="22.8">
      <c r="A3" s="306"/>
      <c r="B3" s="307"/>
      <c r="C3" s="307"/>
      <c r="D3" s="307"/>
      <c r="E3" s="307"/>
      <c r="F3" s="307"/>
      <c r="G3" s="378" t="s">
        <v>2</v>
      </c>
      <c r="H3" s="378"/>
    </row>
    <row r="4" spans="1:8" ht="22.8">
      <c r="A4" s="306"/>
      <c r="B4" s="307"/>
      <c r="C4" s="307"/>
      <c r="D4" s="307"/>
      <c r="E4" s="307"/>
      <c r="F4" s="307"/>
      <c r="G4" s="378" t="s">
        <v>1280</v>
      </c>
      <c r="H4" s="378"/>
    </row>
    <row r="5" spans="1:8" ht="22.8">
      <c r="A5" s="306"/>
      <c r="B5" s="307"/>
      <c r="C5" s="307"/>
      <c r="D5" s="307"/>
      <c r="E5" s="307"/>
      <c r="F5" s="307"/>
      <c r="G5" s="308"/>
      <c r="H5" s="293"/>
    </row>
    <row r="6" spans="1:8" ht="49.5" customHeight="1">
      <c r="A6" s="383" t="s">
        <v>1236</v>
      </c>
      <c r="B6" s="383"/>
      <c r="C6" s="383"/>
      <c r="D6" s="383"/>
      <c r="E6" s="383"/>
      <c r="F6" s="383"/>
      <c r="G6" s="383"/>
      <c r="H6" s="383"/>
    </row>
    <row r="7" spans="1:8" ht="22.8">
      <c r="A7" s="309"/>
      <c r="B7" s="310"/>
      <c r="C7" s="310"/>
      <c r="D7" s="310"/>
      <c r="E7" s="310"/>
      <c r="F7" s="311"/>
      <c r="G7" s="311"/>
      <c r="H7" s="312" t="s">
        <v>603</v>
      </c>
    </row>
    <row r="8" spans="1:8" ht="22.8">
      <c r="A8" s="384" t="s">
        <v>246</v>
      </c>
      <c r="B8" s="385" t="s">
        <v>247</v>
      </c>
      <c r="C8" s="385"/>
      <c r="D8" s="385"/>
      <c r="E8" s="385"/>
      <c r="F8" s="386" t="s">
        <v>5</v>
      </c>
      <c r="G8" s="386" t="s">
        <v>6</v>
      </c>
      <c r="H8" s="386" t="s">
        <v>211</v>
      </c>
    </row>
    <row r="9" spans="1:8" ht="106.5" customHeight="1">
      <c r="A9" s="384"/>
      <c r="B9" s="313" t="s">
        <v>604</v>
      </c>
      <c r="C9" s="313" t="s">
        <v>251</v>
      </c>
      <c r="D9" s="313" t="s">
        <v>252</v>
      </c>
      <c r="E9" s="313" t="s">
        <v>253</v>
      </c>
      <c r="F9" s="386"/>
      <c r="G9" s="386"/>
      <c r="H9" s="386"/>
    </row>
    <row r="10" spans="1:8" ht="36" customHeight="1">
      <c r="A10" s="314" t="s">
        <v>605</v>
      </c>
      <c r="B10" s="315" t="s">
        <v>606</v>
      </c>
      <c r="C10" s="315" t="s">
        <v>607</v>
      </c>
      <c r="D10" s="315" t="s">
        <v>256</v>
      </c>
      <c r="E10" s="315" t="s">
        <v>257</v>
      </c>
      <c r="F10" s="316">
        <v>30719771</v>
      </c>
      <c r="G10" s="316">
        <v>43617096</v>
      </c>
      <c r="H10" s="316">
        <v>57777363.469999999</v>
      </c>
    </row>
    <row r="11" spans="1:8" ht="31.5" customHeight="1">
      <c r="A11" s="317" t="s">
        <v>608</v>
      </c>
      <c r="B11" s="318" t="s">
        <v>606</v>
      </c>
      <c r="C11" s="318" t="s">
        <v>255</v>
      </c>
      <c r="D11" s="319" t="s">
        <v>256</v>
      </c>
      <c r="E11" s="318" t="s">
        <v>257</v>
      </c>
      <c r="F11" s="320">
        <v>19214771</v>
      </c>
      <c r="G11" s="320">
        <v>32112096</v>
      </c>
      <c r="H11" s="320">
        <v>46274021</v>
      </c>
    </row>
    <row r="12" spans="1:8" ht="45.6">
      <c r="A12" s="317" t="s">
        <v>609</v>
      </c>
      <c r="B12" s="318" t="s">
        <v>606</v>
      </c>
      <c r="C12" s="318" t="s">
        <v>300</v>
      </c>
      <c r="D12" s="319" t="s">
        <v>256</v>
      </c>
      <c r="E12" s="318" t="s">
        <v>257</v>
      </c>
      <c r="F12" s="320">
        <v>19214771</v>
      </c>
      <c r="G12" s="320">
        <v>19214771</v>
      </c>
      <c r="H12" s="320">
        <v>19214771</v>
      </c>
    </row>
    <row r="13" spans="1:8" ht="45.6">
      <c r="A13" s="317" t="s">
        <v>610</v>
      </c>
      <c r="B13" s="318" t="s">
        <v>606</v>
      </c>
      <c r="C13" s="318" t="s">
        <v>300</v>
      </c>
      <c r="D13" s="319" t="s">
        <v>301</v>
      </c>
      <c r="E13" s="318" t="s">
        <v>257</v>
      </c>
      <c r="F13" s="320">
        <v>18309940</v>
      </c>
      <c r="G13" s="320">
        <v>18309940</v>
      </c>
      <c r="H13" s="320">
        <v>18309940</v>
      </c>
    </row>
    <row r="14" spans="1:8" ht="91.2">
      <c r="A14" s="317" t="s">
        <v>611</v>
      </c>
      <c r="B14" s="318" t="s">
        <v>606</v>
      </c>
      <c r="C14" s="318" t="s">
        <v>300</v>
      </c>
      <c r="D14" s="319" t="s">
        <v>301</v>
      </c>
      <c r="E14" s="318" t="s">
        <v>263</v>
      </c>
      <c r="F14" s="320">
        <v>17600786</v>
      </c>
      <c r="G14" s="320">
        <v>17600786</v>
      </c>
      <c r="H14" s="320">
        <v>17600786</v>
      </c>
    </row>
    <row r="15" spans="1:8" ht="50.25" customHeight="1">
      <c r="A15" s="317" t="s">
        <v>612</v>
      </c>
      <c r="B15" s="318" t="s">
        <v>606</v>
      </c>
      <c r="C15" s="318" t="s">
        <v>300</v>
      </c>
      <c r="D15" s="319" t="s">
        <v>301</v>
      </c>
      <c r="E15" s="318" t="s">
        <v>265</v>
      </c>
      <c r="F15" s="320">
        <v>17600786</v>
      </c>
      <c r="G15" s="320">
        <v>17600786</v>
      </c>
      <c r="H15" s="320">
        <v>17600786</v>
      </c>
    </row>
    <row r="16" spans="1:8" ht="45.6">
      <c r="A16" s="317" t="s">
        <v>613</v>
      </c>
      <c r="B16" s="318" t="s">
        <v>606</v>
      </c>
      <c r="C16" s="318" t="s">
        <v>300</v>
      </c>
      <c r="D16" s="319" t="s">
        <v>301</v>
      </c>
      <c r="E16" s="318" t="s">
        <v>273</v>
      </c>
      <c r="F16" s="320">
        <v>681654</v>
      </c>
      <c r="G16" s="320">
        <v>681654</v>
      </c>
      <c r="H16" s="320">
        <v>681654</v>
      </c>
    </row>
    <row r="17" spans="1:8" ht="45.6">
      <c r="A17" s="317" t="s">
        <v>614</v>
      </c>
      <c r="B17" s="318" t="s">
        <v>606</v>
      </c>
      <c r="C17" s="318" t="s">
        <v>300</v>
      </c>
      <c r="D17" s="319" t="s">
        <v>301</v>
      </c>
      <c r="E17" s="318" t="s">
        <v>275</v>
      </c>
      <c r="F17" s="320">
        <v>681654</v>
      </c>
      <c r="G17" s="320">
        <v>681654</v>
      </c>
      <c r="H17" s="320">
        <v>681654</v>
      </c>
    </row>
    <row r="18" spans="1:8" ht="41.25" customHeight="1">
      <c r="A18" s="317" t="s">
        <v>615</v>
      </c>
      <c r="B18" s="318" t="s">
        <v>606</v>
      </c>
      <c r="C18" s="318" t="s">
        <v>300</v>
      </c>
      <c r="D18" s="319" t="s">
        <v>301</v>
      </c>
      <c r="E18" s="318" t="s">
        <v>282</v>
      </c>
      <c r="F18" s="320">
        <v>27500</v>
      </c>
      <c r="G18" s="320">
        <v>27500</v>
      </c>
      <c r="H18" s="320">
        <v>27500</v>
      </c>
    </row>
    <row r="19" spans="1:8" ht="43.5" customHeight="1">
      <c r="A19" s="317" t="s">
        <v>616</v>
      </c>
      <c r="B19" s="318" t="s">
        <v>606</v>
      </c>
      <c r="C19" s="318" t="s">
        <v>300</v>
      </c>
      <c r="D19" s="319" t="s">
        <v>301</v>
      </c>
      <c r="E19" s="318" t="s">
        <v>284</v>
      </c>
      <c r="F19" s="320">
        <v>27500</v>
      </c>
      <c r="G19" s="320">
        <v>27500</v>
      </c>
      <c r="H19" s="320">
        <v>27500</v>
      </c>
    </row>
    <row r="20" spans="1:8" ht="45.6">
      <c r="A20" s="317" t="s">
        <v>617</v>
      </c>
      <c r="B20" s="318" t="s">
        <v>606</v>
      </c>
      <c r="C20" s="318" t="s">
        <v>300</v>
      </c>
      <c r="D20" s="319" t="s">
        <v>303</v>
      </c>
      <c r="E20" s="318" t="s">
        <v>257</v>
      </c>
      <c r="F20" s="320">
        <v>904831</v>
      </c>
      <c r="G20" s="320">
        <v>904831</v>
      </c>
      <c r="H20" s="320">
        <v>904831</v>
      </c>
    </row>
    <row r="21" spans="1:8" ht="45.6">
      <c r="A21" s="317" t="s">
        <v>613</v>
      </c>
      <c r="B21" s="318" t="s">
        <v>606</v>
      </c>
      <c r="C21" s="318" t="s">
        <v>300</v>
      </c>
      <c r="D21" s="319" t="s">
        <v>303</v>
      </c>
      <c r="E21" s="318" t="s">
        <v>273</v>
      </c>
      <c r="F21" s="320">
        <v>904831</v>
      </c>
      <c r="G21" s="320">
        <v>904831</v>
      </c>
      <c r="H21" s="320">
        <v>904831</v>
      </c>
    </row>
    <row r="22" spans="1:8" ht="45.6">
      <c r="A22" s="317" t="s">
        <v>614</v>
      </c>
      <c r="B22" s="318" t="s">
        <v>606</v>
      </c>
      <c r="C22" s="318" t="s">
        <v>300</v>
      </c>
      <c r="D22" s="319" t="s">
        <v>303</v>
      </c>
      <c r="E22" s="318" t="s">
        <v>275</v>
      </c>
      <c r="F22" s="320">
        <v>904831</v>
      </c>
      <c r="G22" s="320">
        <v>904831</v>
      </c>
      <c r="H22" s="320">
        <v>904831</v>
      </c>
    </row>
    <row r="23" spans="1:8" ht="22.8">
      <c r="A23" s="317" t="s">
        <v>618</v>
      </c>
      <c r="B23" s="318" t="s">
        <v>606</v>
      </c>
      <c r="C23" s="318" t="s">
        <v>319</v>
      </c>
      <c r="D23" s="319" t="s">
        <v>256</v>
      </c>
      <c r="E23" s="318" t="s">
        <v>257</v>
      </c>
      <c r="F23" s="320">
        <v>0</v>
      </c>
      <c r="G23" s="320">
        <v>12897325</v>
      </c>
      <c r="H23" s="320">
        <v>27059250</v>
      </c>
    </row>
    <row r="24" spans="1:8" ht="22.8">
      <c r="A24" s="317" t="s">
        <v>619</v>
      </c>
      <c r="B24" s="318" t="s">
        <v>606</v>
      </c>
      <c r="C24" s="318" t="s">
        <v>319</v>
      </c>
      <c r="D24" s="319" t="s">
        <v>340</v>
      </c>
      <c r="E24" s="318" t="s">
        <v>257</v>
      </c>
      <c r="F24" s="320">
        <v>0</v>
      </c>
      <c r="G24" s="320">
        <v>12897325</v>
      </c>
      <c r="H24" s="320">
        <v>27059250</v>
      </c>
    </row>
    <row r="25" spans="1:8" ht="22.8">
      <c r="A25" s="317" t="s">
        <v>615</v>
      </c>
      <c r="B25" s="318" t="s">
        <v>606</v>
      </c>
      <c r="C25" s="318" t="s">
        <v>319</v>
      </c>
      <c r="D25" s="319" t="s">
        <v>340</v>
      </c>
      <c r="E25" s="318" t="s">
        <v>282</v>
      </c>
      <c r="F25" s="320">
        <v>0</v>
      </c>
      <c r="G25" s="320">
        <v>12897325</v>
      </c>
      <c r="H25" s="320">
        <v>27059250</v>
      </c>
    </row>
    <row r="26" spans="1:8" ht="27.75" customHeight="1">
      <c r="A26" s="317" t="s">
        <v>620</v>
      </c>
      <c r="B26" s="318" t="s">
        <v>606</v>
      </c>
      <c r="C26" s="318" t="s">
        <v>319</v>
      </c>
      <c r="D26" s="319" t="s">
        <v>340</v>
      </c>
      <c r="E26" s="318" t="s">
        <v>317</v>
      </c>
      <c r="F26" s="320">
        <v>0</v>
      </c>
      <c r="G26" s="320">
        <v>12897325</v>
      </c>
      <c r="H26" s="320">
        <v>27059250</v>
      </c>
    </row>
    <row r="27" spans="1:8" ht="57.75" customHeight="1">
      <c r="A27" s="317" t="s">
        <v>621</v>
      </c>
      <c r="B27" s="318" t="s">
        <v>606</v>
      </c>
      <c r="C27" s="318" t="s">
        <v>579</v>
      </c>
      <c r="D27" s="319" t="s">
        <v>256</v>
      </c>
      <c r="E27" s="318" t="s">
        <v>257</v>
      </c>
      <c r="F27" s="320">
        <v>55000</v>
      </c>
      <c r="G27" s="320">
        <v>55000</v>
      </c>
      <c r="H27" s="320">
        <v>53342.47</v>
      </c>
    </row>
    <row r="28" spans="1:8" ht="27.75" customHeight="1">
      <c r="A28" s="317" t="s">
        <v>622</v>
      </c>
      <c r="B28" s="318" t="s">
        <v>606</v>
      </c>
      <c r="C28" s="318" t="s">
        <v>581</v>
      </c>
      <c r="D28" s="319" t="s">
        <v>256</v>
      </c>
      <c r="E28" s="318" t="s">
        <v>257</v>
      </c>
      <c r="F28" s="320">
        <v>55000</v>
      </c>
      <c r="G28" s="320">
        <v>55000</v>
      </c>
      <c r="H28" s="320">
        <v>53342.47</v>
      </c>
    </row>
    <row r="29" spans="1:8" ht="33.75" customHeight="1">
      <c r="A29" s="317" t="s">
        <v>623</v>
      </c>
      <c r="B29" s="318" t="s">
        <v>606</v>
      </c>
      <c r="C29" s="318" t="s">
        <v>581</v>
      </c>
      <c r="D29" s="319" t="s">
        <v>583</v>
      </c>
      <c r="E29" s="318" t="s">
        <v>257</v>
      </c>
      <c r="F29" s="320">
        <v>55000</v>
      </c>
      <c r="G29" s="320">
        <v>55000</v>
      </c>
      <c r="H29" s="320">
        <v>53342.47</v>
      </c>
    </row>
    <row r="30" spans="1:8" ht="22.8">
      <c r="A30" s="317" t="s">
        <v>624</v>
      </c>
      <c r="B30" s="318" t="s">
        <v>606</v>
      </c>
      <c r="C30" s="318" t="s">
        <v>581</v>
      </c>
      <c r="D30" s="319" t="s">
        <v>583</v>
      </c>
      <c r="E30" s="318" t="s">
        <v>585</v>
      </c>
      <c r="F30" s="320">
        <v>55000</v>
      </c>
      <c r="G30" s="320">
        <v>55000</v>
      </c>
      <c r="H30" s="320">
        <v>53342.47</v>
      </c>
    </row>
    <row r="31" spans="1:8" ht="44.25" customHeight="1">
      <c r="A31" s="317" t="s">
        <v>625</v>
      </c>
      <c r="B31" s="318" t="s">
        <v>606</v>
      </c>
      <c r="C31" s="318" t="s">
        <v>581</v>
      </c>
      <c r="D31" s="319" t="s">
        <v>583</v>
      </c>
      <c r="E31" s="318" t="s">
        <v>587</v>
      </c>
      <c r="F31" s="320">
        <v>55000</v>
      </c>
      <c r="G31" s="320">
        <v>55000</v>
      </c>
      <c r="H31" s="320">
        <v>53342.47</v>
      </c>
    </row>
    <row r="32" spans="1:8" ht="49.5" customHeight="1">
      <c r="A32" s="317" t="s">
        <v>626</v>
      </c>
      <c r="B32" s="318" t="s">
        <v>606</v>
      </c>
      <c r="C32" s="318" t="s">
        <v>589</v>
      </c>
      <c r="D32" s="319" t="s">
        <v>256</v>
      </c>
      <c r="E32" s="318" t="s">
        <v>257</v>
      </c>
      <c r="F32" s="320">
        <v>11450000</v>
      </c>
      <c r="G32" s="320">
        <v>11450000</v>
      </c>
      <c r="H32" s="320">
        <v>11450000</v>
      </c>
    </row>
    <row r="33" spans="1:8" ht="65.25" customHeight="1">
      <c r="A33" s="317" t="s">
        <v>627</v>
      </c>
      <c r="B33" s="318" t="s">
        <v>606</v>
      </c>
      <c r="C33" s="318" t="s">
        <v>591</v>
      </c>
      <c r="D33" s="319" t="s">
        <v>256</v>
      </c>
      <c r="E33" s="318" t="s">
        <v>257</v>
      </c>
      <c r="F33" s="320">
        <v>6450000</v>
      </c>
      <c r="G33" s="320">
        <v>6450000</v>
      </c>
      <c r="H33" s="320">
        <v>6450000</v>
      </c>
    </row>
    <row r="34" spans="1:8" ht="33" customHeight="1">
      <c r="A34" s="317" t="s">
        <v>628</v>
      </c>
      <c r="B34" s="318" t="s">
        <v>606</v>
      </c>
      <c r="C34" s="318" t="s">
        <v>591</v>
      </c>
      <c r="D34" s="319" t="s">
        <v>593</v>
      </c>
      <c r="E34" s="318" t="s">
        <v>257</v>
      </c>
      <c r="F34" s="320">
        <v>3449600</v>
      </c>
      <c r="G34" s="320">
        <v>3449600</v>
      </c>
      <c r="H34" s="320">
        <v>3449600</v>
      </c>
    </row>
    <row r="35" spans="1:8" ht="22.8">
      <c r="A35" s="317" t="s">
        <v>629</v>
      </c>
      <c r="B35" s="318" t="s">
        <v>606</v>
      </c>
      <c r="C35" s="318" t="s">
        <v>591</v>
      </c>
      <c r="D35" s="319" t="s">
        <v>593</v>
      </c>
      <c r="E35" s="318" t="s">
        <v>347</v>
      </c>
      <c r="F35" s="320">
        <v>3449600</v>
      </c>
      <c r="G35" s="320">
        <v>3449600</v>
      </c>
      <c r="H35" s="320">
        <v>3449600</v>
      </c>
    </row>
    <row r="36" spans="1:8" ht="44.25" customHeight="1">
      <c r="A36" s="317" t="s">
        <v>630</v>
      </c>
      <c r="B36" s="318" t="s">
        <v>606</v>
      </c>
      <c r="C36" s="318" t="s">
        <v>591</v>
      </c>
      <c r="D36" s="319" t="s">
        <v>593</v>
      </c>
      <c r="E36" s="318" t="s">
        <v>595</v>
      </c>
      <c r="F36" s="320">
        <v>3449600</v>
      </c>
      <c r="G36" s="320">
        <v>3449600</v>
      </c>
      <c r="H36" s="320">
        <v>3449600</v>
      </c>
    </row>
    <row r="37" spans="1:8" ht="22.8">
      <c r="A37" s="317" t="s">
        <v>631</v>
      </c>
      <c r="B37" s="318" t="s">
        <v>606</v>
      </c>
      <c r="C37" s="318" t="s">
        <v>591</v>
      </c>
      <c r="D37" s="319" t="s">
        <v>597</v>
      </c>
      <c r="E37" s="318" t="s">
        <v>257</v>
      </c>
      <c r="F37" s="320">
        <v>3000400</v>
      </c>
      <c r="G37" s="320">
        <v>3000400</v>
      </c>
      <c r="H37" s="320">
        <v>3000400</v>
      </c>
    </row>
    <row r="38" spans="1:8" ht="27" customHeight="1">
      <c r="A38" s="317" t="s">
        <v>629</v>
      </c>
      <c r="B38" s="318" t="s">
        <v>606</v>
      </c>
      <c r="C38" s="318" t="s">
        <v>591</v>
      </c>
      <c r="D38" s="319" t="s">
        <v>597</v>
      </c>
      <c r="E38" s="318" t="s">
        <v>347</v>
      </c>
      <c r="F38" s="320">
        <v>3000400</v>
      </c>
      <c r="G38" s="320">
        <v>3000400</v>
      </c>
      <c r="H38" s="320">
        <v>3000400</v>
      </c>
    </row>
    <row r="39" spans="1:8" ht="29.25" customHeight="1">
      <c r="A39" s="317" t="s">
        <v>630</v>
      </c>
      <c r="B39" s="318" t="s">
        <v>606</v>
      </c>
      <c r="C39" s="318" t="s">
        <v>591</v>
      </c>
      <c r="D39" s="319" t="s">
        <v>597</v>
      </c>
      <c r="E39" s="318" t="s">
        <v>595</v>
      </c>
      <c r="F39" s="320">
        <v>3000400</v>
      </c>
      <c r="G39" s="320">
        <v>3000400</v>
      </c>
      <c r="H39" s="320">
        <v>3000400</v>
      </c>
    </row>
    <row r="40" spans="1:8" ht="25.5" customHeight="1">
      <c r="A40" s="317" t="s">
        <v>632</v>
      </c>
      <c r="B40" s="318" t="s">
        <v>606</v>
      </c>
      <c r="C40" s="318" t="s">
        <v>599</v>
      </c>
      <c r="D40" s="319" t="s">
        <v>256</v>
      </c>
      <c r="E40" s="318" t="s">
        <v>257</v>
      </c>
      <c r="F40" s="320">
        <v>5000000</v>
      </c>
      <c r="G40" s="320">
        <v>5000000</v>
      </c>
      <c r="H40" s="320">
        <v>5000000</v>
      </c>
    </row>
    <row r="41" spans="1:8" ht="29.25" customHeight="1">
      <c r="A41" s="317" t="s">
        <v>633</v>
      </c>
      <c r="B41" s="318" t="s">
        <v>606</v>
      </c>
      <c r="C41" s="318" t="s">
        <v>599</v>
      </c>
      <c r="D41" s="319" t="s">
        <v>601</v>
      </c>
      <c r="E41" s="318" t="s">
        <v>257</v>
      </c>
      <c r="F41" s="320">
        <v>5000000</v>
      </c>
      <c r="G41" s="320">
        <v>5000000</v>
      </c>
      <c r="H41" s="320">
        <v>5000000</v>
      </c>
    </row>
    <row r="42" spans="1:8" ht="29.25" customHeight="1">
      <c r="A42" s="317" t="s">
        <v>629</v>
      </c>
      <c r="B42" s="318" t="s">
        <v>606</v>
      </c>
      <c r="C42" s="318" t="s">
        <v>599</v>
      </c>
      <c r="D42" s="319" t="s">
        <v>601</v>
      </c>
      <c r="E42" s="318" t="s">
        <v>347</v>
      </c>
      <c r="F42" s="320">
        <v>5000000</v>
      </c>
      <c r="G42" s="320">
        <v>5000000</v>
      </c>
      <c r="H42" s="320">
        <v>5000000</v>
      </c>
    </row>
    <row r="43" spans="1:8" ht="25.5" customHeight="1">
      <c r="A43" s="317" t="s">
        <v>630</v>
      </c>
      <c r="B43" s="318" t="s">
        <v>606</v>
      </c>
      <c r="C43" s="318" t="s">
        <v>599</v>
      </c>
      <c r="D43" s="319" t="s">
        <v>601</v>
      </c>
      <c r="E43" s="318" t="s">
        <v>595</v>
      </c>
      <c r="F43" s="320">
        <v>5000000</v>
      </c>
      <c r="G43" s="320">
        <v>5000000</v>
      </c>
      <c r="H43" s="320">
        <v>5000000</v>
      </c>
    </row>
    <row r="44" spans="1:8" ht="45.6">
      <c r="A44" s="314" t="s">
        <v>634</v>
      </c>
      <c r="B44" s="315" t="s">
        <v>635</v>
      </c>
      <c r="C44" s="315" t="s">
        <v>607</v>
      </c>
      <c r="D44" s="321" t="s">
        <v>256</v>
      </c>
      <c r="E44" s="315" t="s">
        <v>257</v>
      </c>
      <c r="F44" s="316">
        <v>166048054.75</v>
      </c>
      <c r="G44" s="316">
        <v>164185167.75</v>
      </c>
      <c r="H44" s="316">
        <v>156572855.30000001</v>
      </c>
    </row>
    <row r="45" spans="1:8" ht="26.25" customHeight="1">
      <c r="A45" s="317" t="s">
        <v>636</v>
      </c>
      <c r="B45" s="318" t="s">
        <v>635</v>
      </c>
      <c r="C45" s="318" t="s">
        <v>370</v>
      </c>
      <c r="D45" s="319" t="s">
        <v>256</v>
      </c>
      <c r="E45" s="318" t="s">
        <v>257</v>
      </c>
      <c r="F45" s="320">
        <v>20000</v>
      </c>
      <c r="G45" s="320">
        <v>20000</v>
      </c>
      <c r="H45" s="320">
        <v>20000</v>
      </c>
    </row>
    <row r="46" spans="1:8" ht="30" customHeight="1">
      <c r="A46" s="317" t="s">
        <v>637</v>
      </c>
      <c r="B46" s="318" t="s">
        <v>635</v>
      </c>
      <c r="C46" s="318" t="s">
        <v>400</v>
      </c>
      <c r="D46" s="319" t="s">
        <v>256</v>
      </c>
      <c r="E46" s="318" t="s">
        <v>257</v>
      </c>
      <c r="F46" s="320">
        <v>20000</v>
      </c>
      <c r="G46" s="320">
        <v>20000</v>
      </c>
      <c r="H46" s="320">
        <v>20000</v>
      </c>
    </row>
    <row r="47" spans="1:8" ht="22.8">
      <c r="A47" s="317" t="s">
        <v>638</v>
      </c>
      <c r="B47" s="318" t="s">
        <v>635</v>
      </c>
      <c r="C47" s="318" t="s">
        <v>400</v>
      </c>
      <c r="D47" s="319" t="s">
        <v>406</v>
      </c>
      <c r="E47" s="318" t="s">
        <v>257</v>
      </c>
      <c r="F47" s="320">
        <v>20000</v>
      </c>
      <c r="G47" s="320">
        <v>20000</v>
      </c>
      <c r="H47" s="320">
        <v>20000</v>
      </c>
    </row>
    <row r="48" spans="1:8" ht="42.75" customHeight="1">
      <c r="A48" s="317" t="s">
        <v>613</v>
      </c>
      <c r="B48" s="318" t="s">
        <v>635</v>
      </c>
      <c r="C48" s="318" t="s">
        <v>400</v>
      </c>
      <c r="D48" s="319" t="s">
        <v>406</v>
      </c>
      <c r="E48" s="318" t="s">
        <v>273</v>
      </c>
      <c r="F48" s="320">
        <v>20000</v>
      </c>
      <c r="G48" s="320">
        <v>20000</v>
      </c>
      <c r="H48" s="320">
        <v>20000</v>
      </c>
    </row>
    <row r="49" spans="1:8" ht="66" customHeight="1">
      <c r="A49" s="317" t="s">
        <v>614</v>
      </c>
      <c r="B49" s="318" t="s">
        <v>635</v>
      </c>
      <c r="C49" s="318" t="s">
        <v>400</v>
      </c>
      <c r="D49" s="319" t="s">
        <v>406</v>
      </c>
      <c r="E49" s="318" t="s">
        <v>275</v>
      </c>
      <c r="F49" s="320">
        <v>20000</v>
      </c>
      <c r="G49" s="320">
        <v>20000</v>
      </c>
      <c r="H49" s="320">
        <v>20000</v>
      </c>
    </row>
    <row r="50" spans="1:8" ht="48" customHeight="1">
      <c r="A50" s="317" t="s">
        <v>639</v>
      </c>
      <c r="B50" s="318" t="s">
        <v>635</v>
      </c>
      <c r="C50" s="318" t="s">
        <v>451</v>
      </c>
      <c r="D50" s="319" t="s">
        <v>256</v>
      </c>
      <c r="E50" s="318" t="s">
        <v>257</v>
      </c>
      <c r="F50" s="320">
        <v>44828575</v>
      </c>
      <c r="G50" s="320">
        <v>43380552</v>
      </c>
      <c r="H50" s="320">
        <v>43380552</v>
      </c>
    </row>
    <row r="51" spans="1:8" ht="49.5" customHeight="1">
      <c r="A51" s="317" t="s">
        <v>640</v>
      </c>
      <c r="B51" s="318" t="s">
        <v>635</v>
      </c>
      <c r="C51" s="318" t="s">
        <v>478</v>
      </c>
      <c r="D51" s="319" t="s">
        <v>256</v>
      </c>
      <c r="E51" s="318" t="s">
        <v>257</v>
      </c>
      <c r="F51" s="320">
        <v>44225025</v>
      </c>
      <c r="G51" s="320">
        <v>42827652</v>
      </c>
      <c r="H51" s="320">
        <v>42827652</v>
      </c>
    </row>
    <row r="52" spans="1:8" ht="22.8">
      <c r="A52" s="317" t="s">
        <v>641</v>
      </c>
      <c r="B52" s="318" t="s">
        <v>635</v>
      </c>
      <c r="C52" s="318" t="s">
        <v>478</v>
      </c>
      <c r="D52" s="319" t="s">
        <v>483</v>
      </c>
      <c r="E52" s="318" t="s">
        <v>257</v>
      </c>
      <c r="F52" s="320">
        <v>44225025</v>
      </c>
      <c r="G52" s="320">
        <v>42827652</v>
      </c>
      <c r="H52" s="320">
        <v>42827652</v>
      </c>
    </row>
    <row r="53" spans="1:8" ht="35.25" customHeight="1">
      <c r="A53" s="317" t="s">
        <v>642</v>
      </c>
      <c r="B53" s="318" t="s">
        <v>635</v>
      </c>
      <c r="C53" s="318" t="s">
        <v>478</v>
      </c>
      <c r="D53" s="319" t="s">
        <v>483</v>
      </c>
      <c r="E53" s="318" t="s">
        <v>327</v>
      </c>
      <c r="F53" s="320">
        <v>44225025</v>
      </c>
      <c r="G53" s="320">
        <v>42827652</v>
      </c>
      <c r="H53" s="320">
        <v>42827652</v>
      </c>
    </row>
    <row r="54" spans="1:8" ht="46.5" customHeight="1">
      <c r="A54" s="317" t="s">
        <v>643</v>
      </c>
      <c r="B54" s="318" t="s">
        <v>635</v>
      </c>
      <c r="C54" s="318" t="s">
        <v>478</v>
      </c>
      <c r="D54" s="319" t="s">
        <v>483</v>
      </c>
      <c r="E54" s="318" t="s">
        <v>329</v>
      </c>
      <c r="F54" s="320">
        <v>44225025</v>
      </c>
      <c r="G54" s="320">
        <v>42827652</v>
      </c>
      <c r="H54" s="320">
        <v>42827652</v>
      </c>
    </row>
    <row r="55" spans="1:8" ht="36.75" customHeight="1">
      <c r="A55" s="317" t="s">
        <v>644</v>
      </c>
      <c r="B55" s="318" t="s">
        <v>635</v>
      </c>
      <c r="C55" s="318" t="s">
        <v>485</v>
      </c>
      <c r="D55" s="319" t="s">
        <v>256</v>
      </c>
      <c r="E55" s="318" t="s">
        <v>257</v>
      </c>
      <c r="F55" s="320">
        <v>334750</v>
      </c>
      <c r="G55" s="320">
        <v>284100</v>
      </c>
      <c r="H55" s="320">
        <v>284100</v>
      </c>
    </row>
    <row r="56" spans="1:8" ht="55.5" customHeight="1">
      <c r="A56" s="317" t="s">
        <v>645</v>
      </c>
      <c r="B56" s="318" t="s">
        <v>635</v>
      </c>
      <c r="C56" s="318" t="s">
        <v>485</v>
      </c>
      <c r="D56" s="319" t="s">
        <v>489</v>
      </c>
      <c r="E56" s="318" t="s">
        <v>257</v>
      </c>
      <c r="F56" s="320">
        <v>119650</v>
      </c>
      <c r="G56" s="320">
        <v>69000</v>
      </c>
      <c r="H56" s="320">
        <v>69000</v>
      </c>
    </row>
    <row r="57" spans="1:8" ht="45.75" customHeight="1">
      <c r="A57" s="317" t="s">
        <v>613</v>
      </c>
      <c r="B57" s="318" t="s">
        <v>635</v>
      </c>
      <c r="C57" s="318" t="s">
        <v>485</v>
      </c>
      <c r="D57" s="319" t="s">
        <v>489</v>
      </c>
      <c r="E57" s="318" t="s">
        <v>273</v>
      </c>
      <c r="F57" s="320">
        <v>119650</v>
      </c>
      <c r="G57" s="320">
        <v>69000</v>
      </c>
      <c r="H57" s="320">
        <v>69000</v>
      </c>
    </row>
    <row r="58" spans="1:8" ht="45.6">
      <c r="A58" s="317" t="s">
        <v>614</v>
      </c>
      <c r="B58" s="318" t="s">
        <v>635</v>
      </c>
      <c r="C58" s="318" t="s">
        <v>485</v>
      </c>
      <c r="D58" s="319" t="s">
        <v>489</v>
      </c>
      <c r="E58" s="318" t="s">
        <v>275</v>
      </c>
      <c r="F58" s="320">
        <v>119650</v>
      </c>
      <c r="G58" s="320">
        <v>69000</v>
      </c>
      <c r="H58" s="320">
        <v>69000</v>
      </c>
    </row>
    <row r="59" spans="1:8" ht="22.8">
      <c r="A59" s="317" t="s">
        <v>646</v>
      </c>
      <c r="B59" s="318" t="s">
        <v>635</v>
      </c>
      <c r="C59" s="318" t="s">
        <v>485</v>
      </c>
      <c r="D59" s="319" t="s">
        <v>491</v>
      </c>
      <c r="E59" s="318" t="s">
        <v>257</v>
      </c>
      <c r="F59" s="320">
        <v>215100</v>
      </c>
      <c r="G59" s="320">
        <v>215100</v>
      </c>
      <c r="H59" s="320">
        <v>215100</v>
      </c>
    </row>
    <row r="60" spans="1:8" ht="39" customHeight="1">
      <c r="A60" s="317" t="s">
        <v>647</v>
      </c>
      <c r="B60" s="318" t="s">
        <v>635</v>
      </c>
      <c r="C60" s="318" t="s">
        <v>485</v>
      </c>
      <c r="D60" s="319" t="s">
        <v>491</v>
      </c>
      <c r="E60" s="318" t="s">
        <v>493</v>
      </c>
      <c r="F60" s="320">
        <v>169200</v>
      </c>
      <c r="G60" s="320">
        <v>169200</v>
      </c>
      <c r="H60" s="320">
        <v>169200</v>
      </c>
    </row>
    <row r="61" spans="1:8" ht="40.5" customHeight="1">
      <c r="A61" s="317" t="s">
        <v>648</v>
      </c>
      <c r="B61" s="318" t="s">
        <v>635</v>
      </c>
      <c r="C61" s="318" t="s">
        <v>485</v>
      </c>
      <c r="D61" s="319" t="s">
        <v>491</v>
      </c>
      <c r="E61" s="318" t="s">
        <v>495</v>
      </c>
      <c r="F61" s="320">
        <v>169200</v>
      </c>
      <c r="G61" s="320">
        <v>169200</v>
      </c>
      <c r="H61" s="320">
        <v>169200</v>
      </c>
    </row>
    <row r="62" spans="1:8" ht="41.25" customHeight="1">
      <c r="A62" s="317" t="s">
        <v>642</v>
      </c>
      <c r="B62" s="318" t="s">
        <v>635</v>
      </c>
      <c r="C62" s="318" t="s">
        <v>485</v>
      </c>
      <c r="D62" s="319" t="s">
        <v>491</v>
      </c>
      <c r="E62" s="318" t="s">
        <v>327</v>
      </c>
      <c r="F62" s="320">
        <v>45900</v>
      </c>
      <c r="G62" s="320">
        <v>45900</v>
      </c>
      <c r="H62" s="320">
        <v>45900</v>
      </c>
    </row>
    <row r="63" spans="1:8" ht="22.8">
      <c r="A63" s="317" t="s">
        <v>643</v>
      </c>
      <c r="B63" s="318" t="s">
        <v>635</v>
      </c>
      <c r="C63" s="318" t="s">
        <v>485</v>
      </c>
      <c r="D63" s="319" t="s">
        <v>491</v>
      </c>
      <c r="E63" s="318" t="s">
        <v>329</v>
      </c>
      <c r="F63" s="320">
        <v>45900</v>
      </c>
      <c r="G63" s="320">
        <v>45900</v>
      </c>
      <c r="H63" s="320">
        <v>45900</v>
      </c>
    </row>
    <row r="64" spans="1:8" ht="22.8">
      <c r="A64" s="317" t="s">
        <v>649</v>
      </c>
      <c r="B64" s="318" t="s">
        <v>635</v>
      </c>
      <c r="C64" s="318" t="s">
        <v>497</v>
      </c>
      <c r="D64" s="319" t="s">
        <v>256</v>
      </c>
      <c r="E64" s="318" t="s">
        <v>257</v>
      </c>
      <c r="F64" s="320">
        <v>268800</v>
      </c>
      <c r="G64" s="320">
        <v>268800</v>
      </c>
      <c r="H64" s="320">
        <v>268800</v>
      </c>
    </row>
    <row r="65" spans="1:8" ht="53.25" customHeight="1">
      <c r="A65" s="317" t="s">
        <v>650</v>
      </c>
      <c r="B65" s="318" t="s">
        <v>635</v>
      </c>
      <c r="C65" s="318" t="s">
        <v>497</v>
      </c>
      <c r="D65" s="319" t="s">
        <v>510</v>
      </c>
      <c r="E65" s="318" t="s">
        <v>257</v>
      </c>
      <c r="F65" s="320">
        <v>268800</v>
      </c>
      <c r="G65" s="320">
        <v>268800</v>
      </c>
      <c r="H65" s="320">
        <v>268800</v>
      </c>
    </row>
    <row r="66" spans="1:8" ht="44.25" customHeight="1">
      <c r="A66" s="317" t="s">
        <v>647</v>
      </c>
      <c r="B66" s="318" t="s">
        <v>635</v>
      </c>
      <c r="C66" s="318" t="s">
        <v>497</v>
      </c>
      <c r="D66" s="319" t="s">
        <v>510</v>
      </c>
      <c r="E66" s="318" t="s">
        <v>493</v>
      </c>
      <c r="F66" s="320">
        <v>268800</v>
      </c>
      <c r="G66" s="320">
        <v>268800</v>
      </c>
      <c r="H66" s="320">
        <v>268800</v>
      </c>
    </row>
    <row r="67" spans="1:8" ht="60.75" customHeight="1">
      <c r="A67" s="317" t="s">
        <v>651</v>
      </c>
      <c r="B67" s="318" t="s">
        <v>635</v>
      </c>
      <c r="C67" s="318" t="s">
        <v>497</v>
      </c>
      <c r="D67" s="319" t="s">
        <v>510</v>
      </c>
      <c r="E67" s="318" t="s">
        <v>507</v>
      </c>
      <c r="F67" s="320">
        <v>268800</v>
      </c>
      <c r="G67" s="320">
        <v>268800</v>
      </c>
      <c r="H67" s="320">
        <v>268800</v>
      </c>
    </row>
    <row r="68" spans="1:8" ht="60.75" customHeight="1">
      <c r="A68" s="317" t="s">
        <v>652</v>
      </c>
      <c r="B68" s="318" t="s">
        <v>635</v>
      </c>
      <c r="C68" s="318" t="s">
        <v>512</v>
      </c>
      <c r="D68" s="319" t="s">
        <v>256</v>
      </c>
      <c r="E68" s="318" t="s">
        <v>257</v>
      </c>
      <c r="F68" s="320">
        <v>90143178.75</v>
      </c>
      <c r="G68" s="320">
        <v>91951244.75</v>
      </c>
      <c r="H68" s="320">
        <v>84319332.299999997</v>
      </c>
    </row>
    <row r="69" spans="1:8" ht="44.25" customHeight="1">
      <c r="A69" s="317" t="s">
        <v>653</v>
      </c>
      <c r="B69" s="318" t="s">
        <v>635</v>
      </c>
      <c r="C69" s="318" t="s">
        <v>514</v>
      </c>
      <c r="D69" s="319" t="s">
        <v>256</v>
      </c>
      <c r="E69" s="318" t="s">
        <v>257</v>
      </c>
      <c r="F69" s="320">
        <v>79747780.75</v>
      </c>
      <c r="G69" s="320">
        <v>81973286.75</v>
      </c>
      <c r="H69" s="320">
        <v>74337774.299999997</v>
      </c>
    </row>
    <row r="70" spans="1:8" ht="48" customHeight="1">
      <c r="A70" s="317" t="s">
        <v>1264</v>
      </c>
      <c r="B70" s="318" t="s">
        <v>635</v>
      </c>
      <c r="C70" s="318" t="s">
        <v>514</v>
      </c>
      <c r="D70" s="319" t="s">
        <v>1263</v>
      </c>
      <c r="E70" s="318" t="s">
        <v>257</v>
      </c>
      <c r="F70" s="320">
        <v>0</v>
      </c>
      <c r="G70" s="320">
        <v>7266541.7599999998</v>
      </c>
      <c r="H70" s="320">
        <v>0</v>
      </c>
    </row>
    <row r="71" spans="1:8" ht="45.6">
      <c r="A71" s="317" t="s">
        <v>642</v>
      </c>
      <c r="B71" s="318" t="s">
        <v>635</v>
      </c>
      <c r="C71" s="318" t="s">
        <v>514</v>
      </c>
      <c r="D71" s="319" t="s">
        <v>1263</v>
      </c>
      <c r="E71" s="318" t="s">
        <v>327</v>
      </c>
      <c r="F71" s="320">
        <v>0</v>
      </c>
      <c r="G71" s="320">
        <v>7266541.7599999998</v>
      </c>
      <c r="H71" s="320">
        <v>0</v>
      </c>
    </row>
    <row r="72" spans="1:8" ht="54" customHeight="1">
      <c r="A72" s="317" t="s">
        <v>643</v>
      </c>
      <c r="B72" s="318" t="s">
        <v>635</v>
      </c>
      <c r="C72" s="318" t="s">
        <v>514</v>
      </c>
      <c r="D72" s="319" t="s">
        <v>1263</v>
      </c>
      <c r="E72" s="318" t="s">
        <v>329</v>
      </c>
      <c r="F72" s="320">
        <v>0</v>
      </c>
      <c r="G72" s="320">
        <v>7266541.7599999998</v>
      </c>
      <c r="H72" s="320">
        <v>0</v>
      </c>
    </row>
    <row r="73" spans="1:8" ht="22.8">
      <c r="A73" s="317" t="s">
        <v>654</v>
      </c>
      <c r="B73" s="318" t="s">
        <v>635</v>
      </c>
      <c r="C73" s="318" t="s">
        <v>514</v>
      </c>
      <c r="D73" s="319" t="s">
        <v>516</v>
      </c>
      <c r="E73" s="318" t="s">
        <v>257</v>
      </c>
      <c r="F73" s="320">
        <v>15608160</v>
      </c>
      <c r="G73" s="320">
        <v>14855754</v>
      </c>
      <c r="H73" s="320">
        <v>14855754</v>
      </c>
    </row>
    <row r="74" spans="1:8" ht="46.5" customHeight="1">
      <c r="A74" s="317" t="s">
        <v>642</v>
      </c>
      <c r="B74" s="318" t="s">
        <v>635</v>
      </c>
      <c r="C74" s="318" t="s">
        <v>514</v>
      </c>
      <c r="D74" s="319" t="s">
        <v>516</v>
      </c>
      <c r="E74" s="318" t="s">
        <v>327</v>
      </c>
      <c r="F74" s="320">
        <v>15608160</v>
      </c>
      <c r="G74" s="320">
        <v>14855754</v>
      </c>
      <c r="H74" s="320">
        <v>14855754</v>
      </c>
    </row>
    <row r="75" spans="1:8" ht="40.5" customHeight="1">
      <c r="A75" s="317" t="s">
        <v>643</v>
      </c>
      <c r="B75" s="318" t="s">
        <v>635</v>
      </c>
      <c r="C75" s="318" t="s">
        <v>514</v>
      </c>
      <c r="D75" s="319" t="s">
        <v>516</v>
      </c>
      <c r="E75" s="318" t="s">
        <v>329</v>
      </c>
      <c r="F75" s="320">
        <v>15608160</v>
      </c>
      <c r="G75" s="320">
        <v>14855754</v>
      </c>
      <c r="H75" s="320">
        <v>14855754</v>
      </c>
    </row>
    <row r="76" spans="1:8" ht="44.25" customHeight="1">
      <c r="A76" s="317" t="s">
        <v>655</v>
      </c>
      <c r="B76" s="318" t="s">
        <v>635</v>
      </c>
      <c r="C76" s="318" t="s">
        <v>514</v>
      </c>
      <c r="D76" s="319" t="s">
        <v>518</v>
      </c>
      <c r="E76" s="318" t="s">
        <v>257</v>
      </c>
      <c r="F76" s="320">
        <v>181081.32</v>
      </c>
      <c r="G76" s="320">
        <v>181081.32</v>
      </c>
      <c r="H76" s="320">
        <v>173865.93</v>
      </c>
    </row>
    <row r="77" spans="1:8" ht="45.6">
      <c r="A77" s="317" t="s">
        <v>642</v>
      </c>
      <c r="B77" s="318" t="s">
        <v>635</v>
      </c>
      <c r="C77" s="318" t="s">
        <v>514</v>
      </c>
      <c r="D77" s="319" t="s">
        <v>518</v>
      </c>
      <c r="E77" s="318" t="s">
        <v>327</v>
      </c>
      <c r="F77" s="320">
        <v>181081.32</v>
      </c>
      <c r="G77" s="320">
        <v>181081.32</v>
      </c>
      <c r="H77" s="320">
        <v>173865.93</v>
      </c>
    </row>
    <row r="78" spans="1:8" ht="37.5" customHeight="1">
      <c r="A78" s="317" t="s">
        <v>643</v>
      </c>
      <c r="B78" s="318" t="s">
        <v>635</v>
      </c>
      <c r="C78" s="318" t="s">
        <v>514</v>
      </c>
      <c r="D78" s="319" t="s">
        <v>518</v>
      </c>
      <c r="E78" s="318" t="s">
        <v>329</v>
      </c>
      <c r="F78" s="320">
        <v>181081.32</v>
      </c>
      <c r="G78" s="320">
        <v>181081.32</v>
      </c>
      <c r="H78" s="320">
        <v>173865.93</v>
      </c>
    </row>
    <row r="79" spans="1:8" ht="22.8">
      <c r="A79" s="317" t="s">
        <v>656</v>
      </c>
      <c r="B79" s="318" t="s">
        <v>635</v>
      </c>
      <c r="C79" s="318" t="s">
        <v>514</v>
      </c>
      <c r="D79" s="319" t="s">
        <v>520</v>
      </c>
      <c r="E79" s="318" t="s">
        <v>257</v>
      </c>
      <c r="F79" s="320">
        <v>3874843</v>
      </c>
      <c r="G79" s="320">
        <v>3700477</v>
      </c>
      <c r="H79" s="320">
        <v>3700477</v>
      </c>
    </row>
    <row r="80" spans="1:8" ht="45.6">
      <c r="A80" s="317" t="s">
        <v>642</v>
      </c>
      <c r="B80" s="318" t="s">
        <v>635</v>
      </c>
      <c r="C80" s="318" t="s">
        <v>514</v>
      </c>
      <c r="D80" s="319" t="s">
        <v>520</v>
      </c>
      <c r="E80" s="318" t="s">
        <v>327</v>
      </c>
      <c r="F80" s="320">
        <v>3874843</v>
      </c>
      <c r="G80" s="320">
        <v>3700477</v>
      </c>
      <c r="H80" s="320">
        <v>3700477</v>
      </c>
    </row>
    <row r="81" spans="1:8" ht="33" customHeight="1">
      <c r="A81" s="317" t="s">
        <v>643</v>
      </c>
      <c r="B81" s="318" t="s">
        <v>635</v>
      </c>
      <c r="C81" s="318" t="s">
        <v>514</v>
      </c>
      <c r="D81" s="319" t="s">
        <v>520</v>
      </c>
      <c r="E81" s="318" t="s">
        <v>329</v>
      </c>
      <c r="F81" s="320">
        <v>3874843</v>
      </c>
      <c r="G81" s="320">
        <v>3700477</v>
      </c>
      <c r="H81" s="320">
        <v>3700477</v>
      </c>
    </row>
    <row r="82" spans="1:8" ht="33.75" customHeight="1">
      <c r="A82" s="317" t="s">
        <v>657</v>
      </c>
      <c r="B82" s="318" t="s">
        <v>635</v>
      </c>
      <c r="C82" s="318" t="s">
        <v>514</v>
      </c>
      <c r="D82" s="319" t="s">
        <v>522</v>
      </c>
      <c r="E82" s="318" t="s">
        <v>257</v>
      </c>
      <c r="F82" s="320">
        <v>19860055.68</v>
      </c>
      <c r="G82" s="320">
        <v>16206066.92</v>
      </c>
      <c r="H82" s="320">
        <v>15844311.619999999</v>
      </c>
    </row>
    <row r="83" spans="1:8" ht="45.6">
      <c r="A83" s="317" t="s">
        <v>642</v>
      </c>
      <c r="B83" s="318" t="s">
        <v>635</v>
      </c>
      <c r="C83" s="318" t="s">
        <v>514</v>
      </c>
      <c r="D83" s="319" t="s">
        <v>522</v>
      </c>
      <c r="E83" s="318" t="s">
        <v>327</v>
      </c>
      <c r="F83" s="320">
        <v>19860055.68</v>
      </c>
      <c r="G83" s="320">
        <v>16206066.92</v>
      </c>
      <c r="H83" s="320">
        <v>15844311.619999999</v>
      </c>
    </row>
    <row r="84" spans="1:8" ht="37.5" customHeight="1">
      <c r="A84" s="317" t="s">
        <v>643</v>
      </c>
      <c r="B84" s="318" t="s">
        <v>635</v>
      </c>
      <c r="C84" s="318" t="s">
        <v>514</v>
      </c>
      <c r="D84" s="319" t="s">
        <v>522</v>
      </c>
      <c r="E84" s="318" t="s">
        <v>329</v>
      </c>
      <c r="F84" s="320">
        <v>19860055.68</v>
      </c>
      <c r="G84" s="320">
        <v>16206066.92</v>
      </c>
      <c r="H84" s="320">
        <v>15844311.619999999</v>
      </c>
    </row>
    <row r="85" spans="1:8" ht="45" customHeight="1">
      <c r="A85" s="317" t="s">
        <v>658</v>
      </c>
      <c r="B85" s="318" t="s">
        <v>635</v>
      </c>
      <c r="C85" s="318" t="s">
        <v>514</v>
      </c>
      <c r="D85" s="319" t="s">
        <v>524</v>
      </c>
      <c r="E85" s="318" t="s">
        <v>257</v>
      </c>
      <c r="F85" s="320">
        <v>36689803.75</v>
      </c>
      <c r="G85" s="320">
        <v>36689803.75</v>
      </c>
      <c r="H85" s="320">
        <v>36689803.75</v>
      </c>
    </row>
    <row r="86" spans="1:8" ht="45.6">
      <c r="A86" s="317" t="s">
        <v>642</v>
      </c>
      <c r="B86" s="318" t="s">
        <v>635</v>
      </c>
      <c r="C86" s="318" t="s">
        <v>514</v>
      </c>
      <c r="D86" s="319" t="s">
        <v>524</v>
      </c>
      <c r="E86" s="318" t="s">
        <v>327</v>
      </c>
      <c r="F86" s="320">
        <v>36689803.75</v>
      </c>
      <c r="G86" s="320">
        <v>36689803.75</v>
      </c>
      <c r="H86" s="320">
        <v>36689803.75</v>
      </c>
    </row>
    <row r="87" spans="1:8" ht="61.5" customHeight="1">
      <c r="A87" s="317" t="s">
        <v>643</v>
      </c>
      <c r="B87" s="318" t="s">
        <v>635</v>
      </c>
      <c r="C87" s="318" t="s">
        <v>514</v>
      </c>
      <c r="D87" s="319" t="s">
        <v>524</v>
      </c>
      <c r="E87" s="318" t="s">
        <v>329</v>
      </c>
      <c r="F87" s="320">
        <v>36689803.75</v>
      </c>
      <c r="G87" s="320">
        <v>36689803.75</v>
      </c>
      <c r="H87" s="320">
        <v>36689803.75</v>
      </c>
    </row>
    <row r="88" spans="1:8" ht="52.5" customHeight="1">
      <c r="A88" s="317" t="s">
        <v>659</v>
      </c>
      <c r="B88" s="318" t="s">
        <v>635</v>
      </c>
      <c r="C88" s="318" t="s">
        <v>514</v>
      </c>
      <c r="D88" s="319" t="s">
        <v>526</v>
      </c>
      <c r="E88" s="318" t="s">
        <v>257</v>
      </c>
      <c r="F88" s="320">
        <v>1219025</v>
      </c>
      <c r="G88" s="320">
        <v>830365</v>
      </c>
      <c r="H88" s="320">
        <v>830365</v>
      </c>
    </row>
    <row r="89" spans="1:8" ht="45.6">
      <c r="A89" s="317" t="s">
        <v>613</v>
      </c>
      <c r="B89" s="318" t="s">
        <v>635</v>
      </c>
      <c r="C89" s="318" t="s">
        <v>514</v>
      </c>
      <c r="D89" s="319" t="s">
        <v>526</v>
      </c>
      <c r="E89" s="318" t="s">
        <v>273</v>
      </c>
      <c r="F89" s="320">
        <v>987915</v>
      </c>
      <c r="G89" s="320">
        <v>643005</v>
      </c>
      <c r="H89" s="320">
        <v>643005</v>
      </c>
    </row>
    <row r="90" spans="1:8" ht="61.5" customHeight="1">
      <c r="A90" s="317" t="s">
        <v>614</v>
      </c>
      <c r="B90" s="318" t="s">
        <v>635</v>
      </c>
      <c r="C90" s="318" t="s">
        <v>514</v>
      </c>
      <c r="D90" s="319" t="s">
        <v>526</v>
      </c>
      <c r="E90" s="318" t="s">
        <v>275</v>
      </c>
      <c r="F90" s="320">
        <v>987915</v>
      </c>
      <c r="G90" s="320">
        <v>643005</v>
      </c>
      <c r="H90" s="320">
        <v>643005</v>
      </c>
    </row>
    <row r="91" spans="1:8" ht="65.25" customHeight="1">
      <c r="A91" s="317" t="s">
        <v>642</v>
      </c>
      <c r="B91" s="318" t="s">
        <v>635</v>
      </c>
      <c r="C91" s="318" t="s">
        <v>514</v>
      </c>
      <c r="D91" s="319" t="s">
        <v>526</v>
      </c>
      <c r="E91" s="318" t="s">
        <v>327</v>
      </c>
      <c r="F91" s="320">
        <v>231110</v>
      </c>
      <c r="G91" s="320">
        <v>187360</v>
      </c>
      <c r="H91" s="320">
        <v>187360</v>
      </c>
    </row>
    <row r="92" spans="1:8" ht="22.8">
      <c r="A92" s="317" t="s">
        <v>643</v>
      </c>
      <c r="B92" s="318" t="s">
        <v>635</v>
      </c>
      <c r="C92" s="318" t="s">
        <v>514</v>
      </c>
      <c r="D92" s="319" t="s">
        <v>526</v>
      </c>
      <c r="E92" s="318" t="s">
        <v>329</v>
      </c>
      <c r="F92" s="320">
        <v>231110</v>
      </c>
      <c r="G92" s="320">
        <v>187360</v>
      </c>
      <c r="H92" s="320">
        <v>187360</v>
      </c>
    </row>
    <row r="93" spans="1:8" ht="45.6">
      <c r="A93" s="317" t="s">
        <v>660</v>
      </c>
      <c r="B93" s="318" t="s">
        <v>635</v>
      </c>
      <c r="C93" s="318" t="s">
        <v>514</v>
      </c>
      <c r="D93" s="319" t="s">
        <v>527</v>
      </c>
      <c r="E93" s="318" t="s">
        <v>257</v>
      </c>
      <c r="F93" s="320">
        <v>2314812</v>
      </c>
      <c r="G93" s="320">
        <v>2243197</v>
      </c>
      <c r="H93" s="320">
        <v>2243197</v>
      </c>
    </row>
    <row r="94" spans="1:8" ht="91.2">
      <c r="A94" s="317" t="s">
        <v>611</v>
      </c>
      <c r="B94" s="318" t="s">
        <v>635</v>
      </c>
      <c r="C94" s="318" t="s">
        <v>514</v>
      </c>
      <c r="D94" s="319" t="s">
        <v>527</v>
      </c>
      <c r="E94" s="318" t="s">
        <v>263</v>
      </c>
      <c r="F94" s="320">
        <v>2196877</v>
      </c>
      <c r="G94" s="320">
        <v>2196877</v>
      </c>
      <c r="H94" s="320">
        <v>2196877</v>
      </c>
    </row>
    <row r="95" spans="1:8" ht="46.5" customHeight="1">
      <c r="A95" s="317" t="s">
        <v>661</v>
      </c>
      <c r="B95" s="318" t="s">
        <v>635</v>
      </c>
      <c r="C95" s="318" t="s">
        <v>514</v>
      </c>
      <c r="D95" s="319" t="s">
        <v>527</v>
      </c>
      <c r="E95" s="318" t="s">
        <v>363</v>
      </c>
      <c r="F95" s="320">
        <v>2196877</v>
      </c>
      <c r="G95" s="320">
        <v>2196877</v>
      </c>
      <c r="H95" s="320">
        <v>2196877</v>
      </c>
    </row>
    <row r="96" spans="1:8" ht="60.75" customHeight="1">
      <c r="A96" s="317" t="s">
        <v>613</v>
      </c>
      <c r="B96" s="318" t="s">
        <v>635</v>
      </c>
      <c r="C96" s="318" t="s">
        <v>514</v>
      </c>
      <c r="D96" s="319" t="s">
        <v>527</v>
      </c>
      <c r="E96" s="318" t="s">
        <v>273</v>
      </c>
      <c r="F96" s="320">
        <v>117935</v>
      </c>
      <c r="G96" s="320">
        <v>46320</v>
      </c>
      <c r="H96" s="320">
        <v>46320</v>
      </c>
    </row>
    <row r="97" spans="1:8" ht="45.6">
      <c r="A97" s="317" t="s">
        <v>614</v>
      </c>
      <c r="B97" s="318" t="s">
        <v>635</v>
      </c>
      <c r="C97" s="318" t="s">
        <v>514</v>
      </c>
      <c r="D97" s="319" t="s">
        <v>527</v>
      </c>
      <c r="E97" s="318" t="s">
        <v>275</v>
      </c>
      <c r="F97" s="320">
        <v>117935</v>
      </c>
      <c r="G97" s="320">
        <v>46320</v>
      </c>
      <c r="H97" s="320">
        <v>46320</v>
      </c>
    </row>
    <row r="98" spans="1:8" ht="50.25" customHeight="1">
      <c r="A98" s="317" t="s">
        <v>662</v>
      </c>
      <c r="B98" s="318" t="s">
        <v>635</v>
      </c>
      <c r="C98" s="318" t="s">
        <v>529</v>
      </c>
      <c r="D98" s="319" t="s">
        <v>256</v>
      </c>
      <c r="E98" s="318" t="s">
        <v>257</v>
      </c>
      <c r="F98" s="320">
        <v>10395398</v>
      </c>
      <c r="G98" s="320">
        <v>9977958</v>
      </c>
      <c r="H98" s="320">
        <v>9981558</v>
      </c>
    </row>
    <row r="99" spans="1:8" ht="50.25" customHeight="1">
      <c r="A99" s="317" t="s">
        <v>610</v>
      </c>
      <c r="B99" s="318" t="s">
        <v>635</v>
      </c>
      <c r="C99" s="318" t="s">
        <v>529</v>
      </c>
      <c r="D99" s="319" t="s">
        <v>530</v>
      </c>
      <c r="E99" s="318" t="s">
        <v>257</v>
      </c>
      <c r="F99" s="320">
        <v>2554934</v>
      </c>
      <c r="G99" s="320">
        <v>2554934</v>
      </c>
      <c r="H99" s="320">
        <v>2554934</v>
      </c>
    </row>
    <row r="100" spans="1:8" ht="91.2">
      <c r="A100" s="317" t="s">
        <v>611</v>
      </c>
      <c r="B100" s="318" t="s">
        <v>635</v>
      </c>
      <c r="C100" s="318" t="s">
        <v>529</v>
      </c>
      <c r="D100" s="319" t="s">
        <v>530</v>
      </c>
      <c r="E100" s="318" t="s">
        <v>263</v>
      </c>
      <c r="F100" s="320">
        <v>2554934</v>
      </c>
      <c r="G100" s="320">
        <v>2554934</v>
      </c>
      <c r="H100" s="320">
        <v>2554934</v>
      </c>
    </row>
    <row r="101" spans="1:8" ht="45.6">
      <c r="A101" s="317" t="s">
        <v>612</v>
      </c>
      <c r="B101" s="318" t="s">
        <v>635</v>
      </c>
      <c r="C101" s="318" t="s">
        <v>529</v>
      </c>
      <c r="D101" s="319" t="s">
        <v>530</v>
      </c>
      <c r="E101" s="318" t="s">
        <v>265</v>
      </c>
      <c r="F101" s="320">
        <v>2554934</v>
      </c>
      <c r="G101" s="320">
        <v>2554934</v>
      </c>
      <c r="H101" s="320">
        <v>2554934</v>
      </c>
    </row>
    <row r="102" spans="1:8" ht="64.5" customHeight="1">
      <c r="A102" s="317" t="s">
        <v>660</v>
      </c>
      <c r="B102" s="318" t="s">
        <v>635</v>
      </c>
      <c r="C102" s="318" t="s">
        <v>529</v>
      </c>
      <c r="D102" s="319" t="s">
        <v>531</v>
      </c>
      <c r="E102" s="318" t="s">
        <v>257</v>
      </c>
      <c r="F102" s="320">
        <v>3591097</v>
      </c>
      <c r="G102" s="320">
        <v>3256257</v>
      </c>
      <c r="H102" s="320">
        <v>3256257</v>
      </c>
    </row>
    <row r="103" spans="1:8" ht="42.75" customHeight="1">
      <c r="A103" s="317" t="s">
        <v>611</v>
      </c>
      <c r="B103" s="318" t="s">
        <v>635</v>
      </c>
      <c r="C103" s="318" t="s">
        <v>529</v>
      </c>
      <c r="D103" s="319" t="s">
        <v>531</v>
      </c>
      <c r="E103" s="318" t="s">
        <v>263</v>
      </c>
      <c r="F103" s="320">
        <v>3170473</v>
      </c>
      <c r="G103" s="320">
        <v>3170473</v>
      </c>
      <c r="H103" s="320">
        <v>3170473</v>
      </c>
    </row>
    <row r="104" spans="1:8" ht="22.8">
      <c r="A104" s="317" t="s">
        <v>661</v>
      </c>
      <c r="B104" s="318" t="s">
        <v>635</v>
      </c>
      <c r="C104" s="318" t="s">
        <v>529</v>
      </c>
      <c r="D104" s="319" t="s">
        <v>531</v>
      </c>
      <c r="E104" s="318" t="s">
        <v>363</v>
      </c>
      <c r="F104" s="320">
        <v>3170473</v>
      </c>
      <c r="G104" s="320">
        <v>3170473</v>
      </c>
      <c r="H104" s="320">
        <v>3170473</v>
      </c>
    </row>
    <row r="105" spans="1:8" ht="45.6">
      <c r="A105" s="317" t="s">
        <v>613</v>
      </c>
      <c r="B105" s="318" t="s">
        <v>635</v>
      </c>
      <c r="C105" s="318" t="s">
        <v>529</v>
      </c>
      <c r="D105" s="319" t="s">
        <v>531</v>
      </c>
      <c r="E105" s="318" t="s">
        <v>273</v>
      </c>
      <c r="F105" s="320">
        <v>414684</v>
      </c>
      <c r="G105" s="320">
        <v>85784</v>
      </c>
      <c r="H105" s="320">
        <v>85784</v>
      </c>
    </row>
    <row r="106" spans="1:8" ht="45.6">
      <c r="A106" s="317" t="s">
        <v>614</v>
      </c>
      <c r="B106" s="318" t="s">
        <v>635</v>
      </c>
      <c r="C106" s="318" t="s">
        <v>529</v>
      </c>
      <c r="D106" s="319" t="s">
        <v>531</v>
      </c>
      <c r="E106" s="318" t="s">
        <v>275</v>
      </c>
      <c r="F106" s="320">
        <v>414684</v>
      </c>
      <c r="G106" s="320">
        <v>85784</v>
      </c>
      <c r="H106" s="320">
        <v>85784</v>
      </c>
    </row>
    <row r="107" spans="1:8" ht="74.25" customHeight="1">
      <c r="A107" s="317" t="s">
        <v>615</v>
      </c>
      <c r="B107" s="318" t="s">
        <v>635</v>
      </c>
      <c r="C107" s="318" t="s">
        <v>529</v>
      </c>
      <c r="D107" s="319" t="s">
        <v>531</v>
      </c>
      <c r="E107" s="318" t="s">
        <v>282</v>
      </c>
      <c r="F107" s="320">
        <v>5940</v>
      </c>
      <c r="G107" s="320">
        <v>0</v>
      </c>
      <c r="H107" s="320">
        <v>0</v>
      </c>
    </row>
    <row r="108" spans="1:8" ht="34.5" customHeight="1">
      <c r="A108" s="317" t="s">
        <v>616</v>
      </c>
      <c r="B108" s="318" t="s">
        <v>635</v>
      </c>
      <c r="C108" s="318" t="s">
        <v>529</v>
      </c>
      <c r="D108" s="319" t="s">
        <v>531</v>
      </c>
      <c r="E108" s="318" t="s">
        <v>284</v>
      </c>
      <c r="F108" s="320">
        <v>5940</v>
      </c>
      <c r="G108" s="320">
        <v>0</v>
      </c>
      <c r="H108" s="320">
        <v>0</v>
      </c>
    </row>
    <row r="109" spans="1:8" ht="57.75" customHeight="1">
      <c r="A109" s="317" t="s">
        <v>660</v>
      </c>
      <c r="B109" s="318" t="s">
        <v>635</v>
      </c>
      <c r="C109" s="318" t="s">
        <v>529</v>
      </c>
      <c r="D109" s="319" t="s">
        <v>532</v>
      </c>
      <c r="E109" s="318" t="s">
        <v>257</v>
      </c>
      <c r="F109" s="320">
        <v>3968567</v>
      </c>
      <c r="G109" s="320">
        <v>3885967</v>
      </c>
      <c r="H109" s="320">
        <v>3885967</v>
      </c>
    </row>
    <row r="110" spans="1:8" ht="91.2">
      <c r="A110" s="317" t="s">
        <v>611</v>
      </c>
      <c r="B110" s="318" t="s">
        <v>635</v>
      </c>
      <c r="C110" s="318" t="s">
        <v>529</v>
      </c>
      <c r="D110" s="319" t="s">
        <v>532</v>
      </c>
      <c r="E110" s="318" t="s">
        <v>263</v>
      </c>
      <c r="F110" s="320">
        <v>3871767</v>
      </c>
      <c r="G110" s="320">
        <v>3871767</v>
      </c>
      <c r="H110" s="320">
        <v>3871767</v>
      </c>
    </row>
    <row r="111" spans="1:8" ht="22.8">
      <c r="A111" s="317" t="s">
        <v>661</v>
      </c>
      <c r="B111" s="318" t="s">
        <v>635</v>
      </c>
      <c r="C111" s="318" t="s">
        <v>529</v>
      </c>
      <c r="D111" s="319" t="s">
        <v>532</v>
      </c>
      <c r="E111" s="318" t="s">
        <v>363</v>
      </c>
      <c r="F111" s="320">
        <v>3871767</v>
      </c>
      <c r="G111" s="320">
        <v>3871767</v>
      </c>
      <c r="H111" s="320">
        <v>3871767</v>
      </c>
    </row>
    <row r="112" spans="1:8" ht="33" customHeight="1">
      <c r="A112" s="317" t="s">
        <v>613</v>
      </c>
      <c r="B112" s="318" t="s">
        <v>635</v>
      </c>
      <c r="C112" s="318" t="s">
        <v>529</v>
      </c>
      <c r="D112" s="319" t="s">
        <v>532</v>
      </c>
      <c r="E112" s="318" t="s">
        <v>273</v>
      </c>
      <c r="F112" s="320">
        <v>96800</v>
      </c>
      <c r="G112" s="320">
        <v>14200</v>
      </c>
      <c r="H112" s="320">
        <v>14200</v>
      </c>
    </row>
    <row r="113" spans="1:8" ht="48.75" customHeight="1">
      <c r="A113" s="317" t="s">
        <v>614</v>
      </c>
      <c r="B113" s="318" t="s">
        <v>635</v>
      </c>
      <c r="C113" s="318" t="s">
        <v>529</v>
      </c>
      <c r="D113" s="319" t="s">
        <v>532</v>
      </c>
      <c r="E113" s="318" t="s">
        <v>275</v>
      </c>
      <c r="F113" s="320">
        <v>96800</v>
      </c>
      <c r="G113" s="320">
        <v>14200</v>
      </c>
      <c r="H113" s="320">
        <v>14200</v>
      </c>
    </row>
    <row r="114" spans="1:8" ht="91.2">
      <c r="A114" s="317" t="s">
        <v>663</v>
      </c>
      <c r="B114" s="318" t="s">
        <v>635</v>
      </c>
      <c r="C114" s="318" t="s">
        <v>529</v>
      </c>
      <c r="D114" s="319" t="s">
        <v>534</v>
      </c>
      <c r="E114" s="318" t="s">
        <v>257</v>
      </c>
      <c r="F114" s="320">
        <v>280800</v>
      </c>
      <c r="G114" s="320">
        <v>280800</v>
      </c>
      <c r="H114" s="320">
        <v>284400</v>
      </c>
    </row>
    <row r="115" spans="1:8" ht="22.8">
      <c r="A115" s="317" t="s">
        <v>647</v>
      </c>
      <c r="B115" s="318" t="s">
        <v>635</v>
      </c>
      <c r="C115" s="318" t="s">
        <v>529</v>
      </c>
      <c r="D115" s="319" t="s">
        <v>534</v>
      </c>
      <c r="E115" s="318" t="s">
        <v>493</v>
      </c>
      <c r="F115" s="320">
        <v>111600</v>
      </c>
      <c r="G115" s="320">
        <v>111600</v>
      </c>
      <c r="H115" s="320">
        <v>113400</v>
      </c>
    </row>
    <row r="116" spans="1:8" ht="39" customHeight="1">
      <c r="A116" s="317" t="s">
        <v>651</v>
      </c>
      <c r="B116" s="318" t="s">
        <v>635</v>
      </c>
      <c r="C116" s="318" t="s">
        <v>529</v>
      </c>
      <c r="D116" s="319" t="s">
        <v>534</v>
      </c>
      <c r="E116" s="318" t="s">
        <v>507</v>
      </c>
      <c r="F116" s="320">
        <v>111600</v>
      </c>
      <c r="G116" s="320">
        <v>111600</v>
      </c>
      <c r="H116" s="320">
        <v>113400</v>
      </c>
    </row>
    <row r="117" spans="1:8" ht="45.6">
      <c r="A117" s="317" t="s">
        <v>642</v>
      </c>
      <c r="B117" s="318" t="s">
        <v>635</v>
      </c>
      <c r="C117" s="318" t="s">
        <v>529</v>
      </c>
      <c r="D117" s="319" t="s">
        <v>534</v>
      </c>
      <c r="E117" s="318" t="s">
        <v>327</v>
      </c>
      <c r="F117" s="320">
        <v>169200</v>
      </c>
      <c r="G117" s="320">
        <v>169200</v>
      </c>
      <c r="H117" s="320">
        <v>171000</v>
      </c>
    </row>
    <row r="118" spans="1:8" ht="22.8">
      <c r="A118" s="317" t="s">
        <v>643</v>
      </c>
      <c r="B118" s="318" t="s">
        <v>635</v>
      </c>
      <c r="C118" s="318" t="s">
        <v>529</v>
      </c>
      <c r="D118" s="319" t="s">
        <v>534</v>
      </c>
      <c r="E118" s="318" t="s">
        <v>329</v>
      </c>
      <c r="F118" s="320">
        <v>169200</v>
      </c>
      <c r="G118" s="320">
        <v>169200</v>
      </c>
      <c r="H118" s="320">
        <v>171000</v>
      </c>
    </row>
    <row r="119" spans="1:8" ht="53.25" customHeight="1">
      <c r="A119" s="317" t="s">
        <v>664</v>
      </c>
      <c r="B119" s="318" t="s">
        <v>635</v>
      </c>
      <c r="C119" s="318" t="s">
        <v>568</v>
      </c>
      <c r="D119" s="319" t="s">
        <v>256</v>
      </c>
      <c r="E119" s="318" t="s">
        <v>257</v>
      </c>
      <c r="F119" s="320">
        <v>31056301</v>
      </c>
      <c r="G119" s="320">
        <v>28833371</v>
      </c>
      <c r="H119" s="320">
        <v>28852971</v>
      </c>
    </row>
    <row r="120" spans="1:8" ht="54" customHeight="1">
      <c r="A120" s="317" t="s">
        <v>665</v>
      </c>
      <c r="B120" s="318" t="s">
        <v>635</v>
      </c>
      <c r="C120" s="318" t="s">
        <v>570</v>
      </c>
      <c r="D120" s="319" t="s">
        <v>256</v>
      </c>
      <c r="E120" s="318" t="s">
        <v>257</v>
      </c>
      <c r="F120" s="320">
        <v>31056301</v>
      </c>
      <c r="G120" s="320">
        <v>28833371</v>
      </c>
      <c r="H120" s="320">
        <v>28852971</v>
      </c>
    </row>
    <row r="121" spans="1:8" ht="22.8">
      <c r="A121" s="317" t="s">
        <v>666</v>
      </c>
      <c r="B121" s="318" t="s">
        <v>635</v>
      </c>
      <c r="C121" s="318" t="s">
        <v>570</v>
      </c>
      <c r="D121" s="319" t="s">
        <v>572</v>
      </c>
      <c r="E121" s="318" t="s">
        <v>257</v>
      </c>
      <c r="F121" s="320">
        <v>9721560</v>
      </c>
      <c r="G121" s="320">
        <v>9327330</v>
      </c>
      <c r="H121" s="320">
        <v>9346930</v>
      </c>
    </row>
    <row r="122" spans="1:8" ht="51.75" customHeight="1">
      <c r="A122" s="317" t="s">
        <v>642</v>
      </c>
      <c r="B122" s="318" t="s">
        <v>635</v>
      </c>
      <c r="C122" s="318" t="s">
        <v>570</v>
      </c>
      <c r="D122" s="319" t="s">
        <v>572</v>
      </c>
      <c r="E122" s="318" t="s">
        <v>327</v>
      </c>
      <c r="F122" s="320">
        <v>9721560</v>
      </c>
      <c r="G122" s="320">
        <v>9327330</v>
      </c>
      <c r="H122" s="320">
        <v>9346930</v>
      </c>
    </row>
    <row r="123" spans="1:8" ht="66.75" customHeight="1">
      <c r="A123" s="317" t="s">
        <v>643</v>
      </c>
      <c r="B123" s="318" t="s">
        <v>635</v>
      </c>
      <c r="C123" s="318" t="s">
        <v>570</v>
      </c>
      <c r="D123" s="319" t="s">
        <v>572</v>
      </c>
      <c r="E123" s="318" t="s">
        <v>329</v>
      </c>
      <c r="F123" s="320">
        <v>9721560</v>
      </c>
      <c r="G123" s="320">
        <v>9327330</v>
      </c>
      <c r="H123" s="320">
        <v>9346930</v>
      </c>
    </row>
    <row r="124" spans="1:8" ht="22.8">
      <c r="A124" s="317" t="s">
        <v>667</v>
      </c>
      <c r="B124" s="318" t="s">
        <v>635</v>
      </c>
      <c r="C124" s="318" t="s">
        <v>570</v>
      </c>
      <c r="D124" s="319" t="s">
        <v>574</v>
      </c>
      <c r="E124" s="318" t="s">
        <v>257</v>
      </c>
      <c r="F124" s="320">
        <v>19130860</v>
      </c>
      <c r="G124" s="320">
        <v>17619220</v>
      </c>
      <c r="H124" s="320">
        <v>17619220</v>
      </c>
    </row>
    <row r="125" spans="1:8" ht="46.5" customHeight="1">
      <c r="A125" s="317" t="s">
        <v>642</v>
      </c>
      <c r="B125" s="318" t="s">
        <v>635</v>
      </c>
      <c r="C125" s="318" t="s">
        <v>570</v>
      </c>
      <c r="D125" s="319" t="s">
        <v>574</v>
      </c>
      <c r="E125" s="318" t="s">
        <v>327</v>
      </c>
      <c r="F125" s="320">
        <v>19130860</v>
      </c>
      <c r="G125" s="320">
        <v>17619220</v>
      </c>
      <c r="H125" s="320">
        <v>17619220</v>
      </c>
    </row>
    <row r="126" spans="1:8" ht="56.25" customHeight="1">
      <c r="A126" s="317" t="s">
        <v>643</v>
      </c>
      <c r="B126" s="318" t="s">
        <v>635</v>
      </c>
      <c r="C126" s="318" t="s">
        <v>570</v>
      </c>
      <c r="D126" s="319" t="s">
        <v>574</v>
      </c>
      <c r="E126" s="318" t="s">
        <v>329</v>
      </c>
      <c r="F126" s="320">
        <v>8894753</v>
      </c>
      <c r="G126" s="320">
        <v>8409621</v>
      </c>
      <c r="H126" s="320">
        <v>8409621</v>
      </c>
    </row>
    <row r="127" spans="1:8" ht="22.8">
      <c r="A127" s="317" t="s">
        <v>668</v>
      </c>
      <c r="B127" s="318" t="s">
        <v>635</v>
      </c>
      <c r="C127" s="318" t="s">
        <v>570</v>
      </c>
      <c r="D127" s="319" t="s">
        <v>574</v>
      </c>
      <c r="E127" s="318" t="s">
        <v>457</v>
      </c>
      <c r="F127" s="320">
        <v>10236107</v>
      </c>
      <c r="G127" s="320">
        <v>9209599</v>
      </c>
      <c r="H127" s="320">
        <v>9209599</v>
      </c>
    </row>
    <row r="128" spans="1:8" ht="22.8">
      <c r="A128" s="317" t="s">
        <v>669</v>
      </c>
      <c r="B128" s="318" t="s">
        <v>635</v>
      </c>
      <c r="C128" s="318" t="s">
        <v>570</v>
      </c>
      <c r="D128" s="319" t="s">
        <v>576</v>
      </c>
      <c r="E128" s="318" t="s">
        <v>257</v>
      </c>
      <c r="F128" s="320">
        <v>557235</v>
      </c>
      <c r="G128" s="320">
        <v>251975</v>
      </c>
      <c r="H128" s="320">
        <v>251975</v>
      </c>
    </row>
    <row r="129" spans="1:8" ht="45.6">
      <c r="A129" s="317" t="s">
        <v>613</v>
      </c>
      <c r="B129" s="318" t="s">
        <v>635</v>
      </c>
      <c r="C129" s="318" t="s">
        <v>570</v>
      </c>
      <c r="D129" s="319" t="s">
        <v>576</v>
      </c>
      <c r="E129" s="318" t="s">
        <v>273</v>
      </c>
      <c r="F129" s="320">
        <v>407375</v>
      </c>
      <c r="G129" s="320">
        <v>153815</v>
      </c>
      <c r="H129" s="320">
        <v>153815</v>
      </c>
    </row>
    <row r="130" spans="1:8" ht="45.6">
      <c r="A130" s="317" t="s">
        <v>614</v>
      </c>
      <c r="B130" s="318" t="s">
        <v>635</v>
      </c>
      <c r="C130" s="318" t="s">
        <v>570</v>
      </c>
      <c r="D130" s="319" t="s">
        <v>576</v>
      </c>
      <c r="E130" s="318" t="s">
        <v>275</v>
      </c>
      <c r="F130" s="320">
        <v>407375</v>
      </c>
      <c r="G130" s="320">
        <v>153815</v>
      </c>
      <c r="H130" s="320">
        <v>153815</v>
      </c>
    </row>
    <row r="131" spans="1:8" ht="45.6">
      <c r="A131" s="317" t="s">
        <v>642</v>
      </c>
      <c r="B131" s="318" t="s">
        <v>635</v>
      </c>
      <c r="C131" s="318" t="s">
        <v>570</v>
      </c>
      <c r="D131" s="319" t="s">
        <v>576</v>
      </c>
      <c r="E131" s="318" t="s">
        <v>327</v>
      </c>
      <c r="F131" s="320">
        <v>149860</v>
      </c>
      <c r="G131" s="320">
        <v>98160</v>
      </c>
      <c r="H131" s="320">
        <v>98160</v>
      </c>
    </row>
    <row r="132" spans="1:8" ht="22.8">
      <c r="A132" s="317" t="s">
        <v>643</v>
      </c>
      <c r="B132" s="318" t="s">
        <v>635</v>
      </c>
      <c r="C132" s="318" t="s">
        <v>570</v>
      </c>
      <c r="D132" s="319" t="s">
        <v>576</v>
      </c>
      <c r="E132" s="318" t="s">
        <v>329</v>
      </c>
      <c r="F132" s="320">
        <v>149860</v>
      </c>
      <c r="G132" s="320">
        <v>98160</v>
      </c>
      <c r="H132" s="320">
        <v>98160</v>
      </c>
    </row>
    <row r="133" spans="1:8" ht="50.25" customHeight="1">
      <c r="A133" s="317" t="s">
        <v>660</v>
      </c>
      <c r="B133" s="318" t="s">
        <v>635</v>
      </c>
      <c r="C133" s="318" t="s">
        <v>570</v>
      </c>
      <c r="D133" s="319" t="s">
        <v>577</v>
      </c>
      <c r="E133" s="318" t="s">
        <v>257</v>
      </c>
      <c r="F133" s="320">
        <v>1646646</v>
      </c>
      <c r="G133" s="320">
        <v>1634846</v>
      </c>
      <c r="H133" s="320">
        <v>1634846</v>
      </c>
    </row>
    <row r="134" spans="1:8" ht="91.2">
      <c r="A134" s="317" t="s">
        <v>611</v>
      </c>
      <c r="B134" s="318" t="s">
        <v>635</v>
      </c>
      <c r="C134" s="318" t="s">
        <v>570</v>
      </c>
      <c r="D134" s="319" t="s">
        <v>577</v>
      </c>
      <c r="E134" s="318" t="s">
        <v>263</v>
      </c>
      <c r="F134" s="320">
        <v>1634846</v>
      </c>
      <c r="G134" s="320">
        <v>1634846</v>
      </c>
      <c r="H134" s="320">
        <v>1634846</v>
      </c>
    </row>
    <row r="135" spans="1:8" ht="33" customHeight="1">
      <c r="A135" s="317" t="s">
        <v>661</v>
      </c>
      <c r="B135" s="318" t="s">
        <v>635</v>
      </c>
      <c r="C135" s="318" t="s">
        <v>570</v>
      </c>
      <c r="D135" s="319" t="s">
        <v>577</v>
      </c>
      <c r="E135" s="318" t="s">
        <v>363</v>
      </c>
      <c r="F135" s="320">
        <v>1634846</v>
      </c>
      <c r="G135" s="320">
        <v>1634846</v>
      </c>
      <c r="H135" s="320">
        <v>1634846</v>
      </c>
    </row>
    <row r="136" spans="1:8" ht="57" customHeight="1">
      <c r="A136" s="317" t="s">
        <v>613</v>
      </c>
      <c r="B136" s="318" t="s">
        <v>635</v>
      </c>
      <c r="C136" s="318" t="s">
        <v>570</v>
      </c>
      <c r="D136" s="319" t="s">
        <v>577</v>
      </c>
      <c r="E136" s="318" t="s">
        <v>273</v>
      </c>
      <c r="F136" s="320">
        <v>11800</v>
      </c>
      <c r="G136" s="320">
        <v>0</v>
      </c>
      <c r="H136" s="320">
        <v>0</v>
      </c>
    </row>
    <row r="137" spans="1:8" ht="50.25" customHeight="1">
      <c r="A137" s="317" t="s">
        <v>614</v>
      </c>
      <c r="B137" s="318" t="s">
        <v>635</v>
      </c>
      <c r="C137" s="318" t="s">
        <v>570</v>
      </c>
      <c r="D137" s="319" t="s">
        <v>577</v>
      </c>
      <c r="E137" s="318" t="s">
        <v>275</v>
      </c>
      <c r="F137" s="320">
        <v>11800</v>
      </c>
      <c r="G137" s="320">
        <v>0</v>
      </c>
      <c r="H137" s="320">
        <v>0</v>
      </c>
    </row>
    <row r="138" spans="1:8" ht="48.75" customHeight="1">
      <c r="A138" s="314" t="s">
        <v>670</v>
      </c>
      <c r="B138" s="315" t="s">
        <v>671</v>
      </c>
      <c r="C138" s="315" t="s">
        <v>607</v>
      </c>
      <c r="D138" s="321" t="s">
        <v>256</v>
      </c>
      <c r="E138" s="315" t="s">
        <v>257</v>
      </c>
      <c r="F138" s="316">
        <v>15471929</v>
      </c>
      <c r="G138" s="316">
        <v>15371929</v>
      </c>
      <c r="H138" s="316">
        <v>15371929</v>
      </c>
    </row>
    <row r="139" spans="1:8" ht="60.75" customHeight="1">
      <c r="A139" s="317" t="s">
        <v>608</v>
      </c>
      <c r="B139" s="318" t="s">
        <v>671</v>
      </c>
      <c r="C139" s="318" t="s">
        <v>255</v>
      </c>
      <c r="D139" s="319" t="s">
        <v>256</v>
      </c>
      <c r="E139" s="318" t="s">
        <v>257</v>
      </c>
      <c r="F139" s="320">
        <v>14281929</v>
      </c>
      <c r="G139" s="320">
        <v>14181929</v>
      </c>
      <c r="H139" s="320">
        <v>14181929</v>
      </c>
    </row>
    <row r="140" spans="1:8" ht="22.8">
      <c r="A140" s="317" t="s">
        <v>618</v>
      </c>
      <c r="B140" s="318" t="s">
        <v>671</v>
      </c>
      <c r="C140" s="318" t="s">
        <v>319</v>
      </c>
      <c r="D140" s="319" t="s">
        <v>256</v>
      </c>
      <c r="E140" s="318" t="s">
        <v>257</v>
      </c>
      <c r="F140" s="320">
        <v>14281929</v>
      </c>
      <c r="G140" s="320">
        <v>14181929</v>
      </c>
      <c r="H140" s="320">
        <v>14181929</v>
      </c>
    </row>
    <row r="141" spans="1:8" ht="52.5" customHeight="1">
      <c r="A141" s="317" t="s">
        <v>672</v>
      </c>
      <c r="B141" s="318" t="s">
        <v>671</v>
      </c>
      <c r="C141" s="318" t="s">
        <v>319</v>
      </c>
      <c r="D141" s="319" t="s">
        <v>332</v>
      </c>
      <c r="E141" s="318" t="s">
        <v>257</v>
      </c>
      <c r="F141" s="320">
        <v>717000</v>
      </c>
      <c r="G141" s="320">
        <v>717000</v>
      </c>
      <c r="H141" s="320">
        <v>717000</v>
      </c>
    </row>
    <row r="142" spans="1:8" ht="78.75" customHeight="1">
      <c r="A142" s="317" t="s">
        <v>613</v>
      </c>
      <c r="B142" s="318" t="s">
        <v>671</v>
      </c>
      <c r="C142" s="318" t="s">
        <v>319</v>
      </c>
      <c r="D142" s="319" t="s">
        <v>332</v>
      </c>
      <c r="E142" s="318" t="s">
        <v>273</v>
      </c>
      <c r="F142" s="320">
        <v>717000</v>
      </c>
      <c r="G142" s="320">
        <v>717000</v>
      </c>
      <c r="H142" s="320">
        <v>717000</v>
      </c>
    </row>
    <row r="143" spans="1:8" ht="69" customHeight="1">
      <c r="A143" s="317" t="s">
        <v>614</v>
      </c>
      <c r="B143" s="318" t="s">
        <v>671</v>
      </c>
      <c r="C143" s="318" t="s">
        <v>319</v>
      </c>
      <c r="D143" s="319" t="s">
        <v>332</v>
      </c>
      <c r="E143" s="318" t="s">
        <v>275</v>
      </c>
      <c r="F143" s="320">
        <v>717000</v>
      </c>
      <c r="G143" s="320">
        <v>717000</v>
      </c>
      <c r="H143" s="320">
        <v>717000</v>
      </c>
    </row>
    <row r="144" spans="1:8" ht="33" customHeight="1">
      <c r="A144" s="317" t="s">
        <v>673</v>
      </c>
      <c r="B144" s="318" t="s">
        <v>671</v>
      </c>
      <c r="C144" s="318" t="s">
        <v>319</v>
      </c>
      <c r="D144" s="319" t="s">
        <v>334</v>
      </c>
      <c r="E144" s="318" t="s">
        <v>257</v>
      </c>
      <c r="F144" s="320">
        <v>200000</v>
      </c>
      <c r="G144" s="320">
        <v>200000</v>
      </c>
      <c r="H144" s="320">
        <v>200000</v>
      </c>
    </row>
    <row r="145" spans="1:8" ht="48.75" customHeight="1">
      <c r="A145" s="317" t="s">
        <v>613</v>
      </c>
      <c r="B145" s="318" t="s">
        <v>671</v>
      </c>
      <c r="C145" s="318" t="s">
        <v>319</v>
      </c>
      <c r="D145" s="319" t="s">
        <v>334</v>
      </c>
      <c r="E145" s="318" t="s">
        <v>273</v>
      </c>
      <c r="F145" s="320">
        <v>200000</v>
      </c>
      <c r="G145" s="320">
        <v>200000</v>
      </c>
      <c r="H145" s="320">
        <v>200000</v>
      </c>
    </row>
    <row r="146" spans="1:8" ht="60" customHeight="1">
      <c r="A146" s="317" t="s">
        <v>614</v>
      </c>
      <c r="B146" s="318" t="s">
        <v>671</v>
      </c>
      <c r="C146" s="318" t="s">
        <v>319</v>
      </c>
      <c r="D146" s="319" t="s">
        <v>334</v>
      </c>
      <c r="E146" s="318" t="s">
        <v>275</v>
      </c>
      <c r="F146" s="320">
        <v>200000</v>
      </c>
      <c r="G146" s="320">
        <v>200000</v>
      </c>
      <c r="H146" s="320">
        <v>200000</v>
      </c>
    </row>
    <row r="147" spans="1:8" ht="54" customHeight="1">
      <c r="A147" s="317" t="s">
        <v>674</v>
      </c>
      <c r="B147" s="318" t="s">
        <v>671</v>
      </c>
      <c r="C147" s="318" t="s">
        <v>319</v>
      </c>
      <c r="D147" s="319" t="s">
        <v>336</v>
      </c>
      <c r="E147" s="318" t="s">
        <v>257</v>
      </c>
      <c r="F147" s="320">
        <v>598000</v>
      </c>
      <c r="G147" s="320">
        <v>498000</v>
      </c>
      <c r="H147" s="320">
        <v>498000</v>
      </c>
    </row>
    <row r="148" spans="1:8" ht="33" customHeight="1">
      <c r="A148" s="317" t="s">
        <v>613</v>
      </c>
      <c r="B148" s="318" t="s">
        <v>671</v>
      </c>
      <c r="C148" s="318" t="s">
        <v>319</v>
      </c>
      <c r="D148" s="319" t="s">
        <v>336</v>
      </c>
      <c r="E148" s="318" t="s">
        <v>273</v>
      </c>
      <c r="F148" s="320">
        <v>598000</v>
      </c>
      <c r="G148" s="320">
        <v>498000</v>
      </c>
      <c r="H148" s="320">
        <v>498000</v>
      </c>
    </row>
    <row r="149" spans="1:8" ht="66.75" customHeight="1">
      <c r="A149" s="317" t="s">
        <v>614</v>
      </c>
      <c r="B149" s="318" t="s">
        <v>671</v>
      </c>
      <c r="C149" s="318" t="s">
        <v>319</v>
      </c>
      <c r="D149" s="319" t="s">
        <v>336</v>
      </c>
      <c r="E149" s="318" t="s">
        <v>275</v>
      </c>
      <c r="F149" s="320">
        <v>598000</v>
      </c>
      <c r="G149" s="320">
        <v>498000</v>
      </c>
      <c r="H149" s="320">
        <v>498000</v>
      </c>
    </row>
    <row r="150" spans="1:8" ht="49.5" customHeight="1">
      <c r="A150" s="317" t="s">
        <v>610</v>
      </c>
      <c r="B150" s="318" t="s">
        <v>671</v>
      </c>
      <c r="C150" s="318" t="s">
        <v>319</v>
      </c>
      <c r="D150" s="319" t="s">
        <v>337</v>
      </c>
      <c r="E150" s="318" t="s">
        <v>257</v>
      </c>
      <c r="F150" s="320">
        <v>12342929</v>
      </c>
      <c r="G150" s="320">
        <v>12342929</v>
      </c>
      <c r="H150" s="320">
        <v>12342929</v>
      </c>
    </row>
    <row r="151" spans="1:8" ht="91.2">
      <c r="A151" s="317" t="s">
        <v>611</v>
      </c>
      <c r="B151" s="318" t="s">
        <v>671</v>
      </c>
      <c r="C151" s="318" t="s">
        <v>319</v>
      </c>
      <c r="D151" s="319" t="s">
        <v>337</v>
      </c>
      <c r="E151" s="318" t="s">
        <v>263</v>
      </c>
      <c r="F151" s="320">
        <v>11858681</v>
      </c>
      <c r="G151" s="320">
        <v>11858681</v>
      </c>
      <c r="H151" s="320">
        <v>11858681</v>
      </c>
    </row>
    <row r="152" spans="1:8" ht="45.6">
      <c r="A152" s="317" t="s">
        <v>612</v>
      </c>
      <c r="B152" s="318" t="s">
        <v>671</v>
      </c>
      <c r="C152" s="318" t="s">
        <v>319</v>
      </c>
      <c r="D152" s="319" t="s">
        <v>337</v>
      </c>
      <c r="E152" s="318" t="s">
        <v>265</v>
      </c>
      <c r="F152" s="320">
        <v>11858681</v>
      </c>
      <c r="G152" s="320">
        <v>11858681</v>
      </c>
      <c r="H152" s="320">
        <v>11858681</v>
      </c>
    </row>
    <row r="153" spans="1:8" ht="55.5" customHeight="1">
      <c r="A153" s="317" t="s">
        <v>613</v>
      </c>
      <c r="B153" s="318" t="s">
        <v>671</v>
      </c>
      <c r="C153" s="318" t="s">
        <v>319</v>
      </c>
      <c r="D153" s="319" t="s">
        <v>337</v>
      </c>
      <c r="E153" s="318" t="s">
        <v>273</v>
      </c>
      <c r="F153" s="320">
        <v>478748</v>
      </c>
      <c r="G153" s="320">
        <v>478748</v>
      </c>
      <c r="H153" s="320">
        <v>478748</v>
      </c>
    </row>
    <row r="154" spans="1:8" ht="45.6">
      <c r="A154" s="317" t="s">
        <v>614</v>
      </c>
      <c r="B154" s="318" t="s">
        <v>671</v>
      </c>
      <c r="C154" s="318" t="s">
        <v>319</v>
      </c>
      <c r="D154" s="319" t="s">
        <v>337</v>
      </c>
      <c r="E154" s="318" t="s">
        <v>275</v>
      </c>
      <c r="F154" s="320">
        <v>478748</v>
      </c>
      <c r="G154" s="320">
        <v>478748</v>
      </c>
      <c r="H154" s="320">
        <v>478748</v>
      </c>
    </row>
    <row r="155" spans="1:8" ht="22.8">
      <c r="A155" s="317" t="s">
        <v>615</v>
      </c>
      <c r="B155" s="318" t="s">
        <v>671</v>
      </c>
      <c r="C155" s="318" t="s">
        <v>319</v>
      </c>
      <c r="D155" s="319" t="s">
        <v>337</v>
      </c>
      <c r="E155" s="318" t="s">
        <v>282</v>
      </c>
      <c r="F155" s="320">
        <v>5500</v>
      </c>
      <c r="G155" s="320">
        <v>5500</v>
      </c>
      <c r="H155" s="320">
        <v>5500</v>
      </c>
    </row>
    <row r="156" spans="1:8" ht="22.8">
      <c r="A156" s="317" t="s">
        <v>616</v>
      </c>
      <c r="B156" s="318" t="s">
        <v>671</v>
      </c>
      <c r="C156" s="318" t="s">
        <v>319</v>
      </c>
      <c r="D156" s="319" t="s">
        <v>337</v>
      </c>
      <c r="E156" s="318" t="s">
        <v>284</v>
      </c>
      <c r="F156" s="320">
        <v>5500</v>
      </c>
      <c r="G156" s="320">
        <v>5500</v>
      </c>
      <c r="H156" s="320">
        <v>5500</v>
      </c>
    </row>
    <row r="157" spans="1:8" ht="45.6">
      <c r="A157" s="317" t="s">
        <v>673</v>
      </c>
      <c r="B157" s="318" t="s">
        <v>671</v>
      </c>
      <c r="C157" s="318" t="s">
        <v>319</v>
      </c>
      <c r="D157" s="319" t="s">
        <v>338</v>
      </c>
      <c r="E157" s="318" t="s">
        <v>257</v>
      </c>
      <c r="F157" s="320">
        <v>424000</v>
      </c>
      <c r="G157" s="320">
        <v>424000</v>
      </c>
      <c r="H157" s="320">
        <v>424000</v>
      </c>
    </row>
    <row r="158" spans="1:8" ht="50.25" customHeight="1">
      <c r="A158" s="317" t="s">
        <v>613</v>
      </c>
      <c r="B158" s="318" t="s">
        <v>671</v>
      </c>
      <c r="C158" s="318" t="s">
        <v>319</v>
      </c>
      <c r="D158" s="319" t="s">
        <v>338</v>
      </c>
      <c r="E158" s="318" t="s">
        <v>273</v>
      </c>
      <c r="F158" s="320">
        <v>424000</v>
      </c>
      <c r="G158" s="320">
        <v>424000</v>
      </c>
      <c r="H158" s="320">
        <v>424000</v>
      </c>
    </row>
    <row r="159" spans="1:8" ht="51.75" customHeight="1">
      <c r="A159" s="317" t="s">
        <v>614</v>
      </c>
      <c r="B159" s="318" t="s">
        <v>671</v>
      </c>
      <c r="C159" s="318" t="s">
        <v>319</v>
      </c>
      <c r="D159" s="319" t="s">
        <v>338</v>
      </c>
      <c r="E159" s="318" t="s">
        <v>275</v>
      </c>
      <c r="F159" s="320">
        <v>424000</v>
      </c>
      <c r="G159" s="320">
        <v>424000</v>
      </c>
      <c r="H159" s="320">
        <v>424000</v>
      </c>
    </row>
    <row r="160" spans="1:8" ht="22.8">
      <c r="A160" s="317" t="s">
        <v>636</v>
      </c>
      <c r="B160" s="318" t="s">
        <v>671</v>
      </c>
      <c r="C160" s="318" t="s">
        <v>370</v>
      </c>
      <c r="D160" s="319" t="s">
        <v>256</v>
      </c>
      <c r="E160" s="318" t="s">
        <v>257</v>
      </c>
      <c r="F160" s="320">
        <v>1075000</v>
      </c>
      <c r="G160" s="320">
        <v>1075000</v>
      </c>
      <c r="H160" s="320">
        <v>1075000</v>
      </c>
    </row>
    <row r="161" spans="1:8" ht="44.25" customHeight="1">
      <c r="A161" s="317" t="s">
        <v>637</v>
      </c>
      <c r="B161" s="318" t="s">
        <v>671</v>
      </c>
      <c r="C161" s="318" t="s">
        <v>400</v>
      </c>
      <c r="D161" s="319" t="s">
        <v>256</v>
      </c>
      <c r="E161" s="318" t="s">
        <v>257</v>
      </c>
      <c r="F161" s="320">
        <v>1075000</v>
      </c>
      <c r="G161" s="320">
        <v>1075000</v>
      </c>
      <c r="H161" s="320">
        <v>1075000</v>
      </c>
    </row>
    <row r="162" spans="1:8" ht="40.5" customHeight="1">
      <c r="A162" s="317" t="s">
        <v>675</v>
      </c>
      <c r="B162" s="318" t="s">
        <v>671</v>
      </c>
      <c r="C162" s="318" t="s">
        <v>400</v>
      </c>
      <c r="D162" s="319" t="s">
        <v>411</v>
      </c>
      <c r="E162" s="318" t="s">
        <v>257</v>
      </c>
      <c r="F162" s="320">
        <v>1075000</v>
      </c>
      <c r="G162" s="320">
        <v>1075000</v>
      </c>
      <c r="H162" s="320">
        <v>1075000</v>
      </c>
    </row>
    <row r="163" spans="1:8" ht="45.6">
      <c r="A163" s="317" t="s">
        <v>613</v>
      </c>
      <c r="B163" s="318" t="s">
        <v>671</v>
      </c>
      <c r="C163" s="318" t="s">
        <v>400</v>
      </c>
      <c r="D163" s="319" t="s">
        <v>411</v>
      </c>
      <c r="E163" s="318" t="s">
        <v>273</v>
      </c>
      <c r="F163" s="320">
        <v>1075000</v>
      </c>
      <c r="G163" s="320">
        <v>1075000</v>
      </c>
      <c r="H163" s="320">
        <v>1075000</v>
      </c>
    </row>
    <row r="164" spans="1:8" ht="49.5" customHeight="1">
      <c r="A164" s="317" t="s">
        <v>614</v>
      </c>
      <c r="B164" s="318" t="s">
        <v>671</v>
      </c>
      <c r="C164" s="318" t="s">
        <v>400</v>
      </c>
      <c r="D164" s="319" t="s">
        <v>411</v>
      </c>
      <c r="E164" s="318" t="s">
        <v>275</v>
      </c>
      <c r="F164" s="320">
        <v>1075000</v>
      </c>
      <c r="G164" s="320">
        <v>1075000</v>
      </c>
      <c r="H164" s="320">
        <v>1075000</v>
      </c>
    </row>
    <row r="165" spans="1:8" ht="50.25" customHeight="1">
      <c r="A165" s="317" t="s">
        <v>676</v>
      </c>
      <c r="B165" s="318" t="s">
        <v>671</v>
      </c>
      <c r="C165" s="318" t="s">
        <v>415</v>
      </c>
      <c r="D165" s="319" t="s">
        <v>256</v>
      </c>
      <c r="E165" s="318" t="s">
        <v>257</v>
      </c>
      <c r="F165" s="320">
        <v>115000</v>
      </c>
      <c r="G165" s="320">
        <v>115000</v>
      </c>
      <c r="H165" s="320">
        <v>115000</v>
      </c>
    </row>
    <row r="166" spans="1:8" ht="22.8">
      <c r="A166" s="317" t="s">
        <v>677</v>
      </c>
      <c r="B166" s="318" t="s">
        <v>671</v>
      </c>
      <c r="C166" s="318" t="s">
        <v>417</v>
      </c>
      <c r="D166" s="319" t="s">
        <v>256</v>
      </c>
      <c r="E166" s="318" t="s">
        <v>257</v>
      </c>
      <c r="F166" s="320">
        <v>115000</v>
      </c>
      <c r="G166" s="320">
        <v>115000</v>
      </c>
      <c r="H166" s="320">
        <v>115000</v>
      </c>
    </row>
    <row r="167" spans="1:8" ht="68.400000000000006">
      <c r="A167" s="317" t="s">
        <v>678</v>
      </c>
      <c r="B167" s="318" t="s">
        <v>671</v>
      </c>
      <c r="C167" s="318" t="s">
        <v>417</v>
      </c>
      <c r="D167" s="319" t="s">
        <v>421</v>
      </c>
      <c r="E167" s="318" t="s">
        <v>257</v>
      </c>
      <c r="F167" s="320">
        <v>115000</v>
      </c>
      <c r="G167" s="320">
        <v>115000</v>
      </c>
      <c r="H167" s="320">
        <v>115000</v>
      </c>
    </row>
    <row r="168" spans="1:8" ht="45.6">
      <c r="A168" s="317" t="s">
        <v>613</v>
      </c>
      <c r="B168" s="318" t="s">
        <v>671</v>
      </c>
      <c r="C168" s="318" t="s">
        <v>417</v>
      </c>
      <c r="D168" s="319" t="s">
        <v>421</v>
      </c>
      <c r="E168" s="318" t="s">
        <v>273</v>
      </c>
      <c r="F168" s="320">
        <v>115000</v>
      </c>
      <c r="G168" s="320">
        <v>115000</v>
      </c>
      <c r="H168" s="320">
        <v>115000</v>
      </c>
    </row>
    <row r="169" spans="1:8" ht="45.6">
      <c r="A169" s="317" t="s">
        <v>614</v>
      </c>
      <c r="B169" s="318" t="s">
        <v>671</v>
      </c>
      <c r="C169" s="318" t="s">
        <v>417</v>
      </c>
      <c r="D169" s="319" t="s">
        <v>421</v>
      </c>
      <c r="E169" s="318" t="s">
        <v>275</v>
      </c>
      <c r="F169" s="320">
        <v>115000</v>
      </c>
      <c r="G169" s="320">
        <v>115000</v>
      </c>
      <c r="H169" s="320">
        <v>115000</v>
      </c>
    </row>
    <row r="170" spans="1:8" ht="22.8">
      <c r="A170" s="314" t="s">
        <v>679</v>
      </c>
      <c r="B170" s="315" t="s">
        <v>680</v>
      </c>
      <c r="C170" s="315" t="s">
        <v>607</v>
      </c>
      <c r="D170" s="321" t="s">
        <v>256</v>
      </c>
      <c r="E170" s="315" t="s">
        <v>257</v>
      </c>
      <c r="F170" s="316">
        <v>2436099</v>
      </c>
      <c r="G170" s="316">
        <v>2436099</v>
      </c>
      <c r="H170" s="316">
        <v>2436099</v>
      </c>
    </row>
    <row r="171" spans="1:8" ht="22.8">
      <c r="A171" s="317" t="s">
        <v>608</v>
      </c>
      <c r="B171" s="318" t="s">
        <v>680</v>
      </c>
      <c r="C171" s="318" t="s">
        <v>255</v>
      </c>
      <c r="D171" s="319" t="s">
        <v>256</v>
      </c>
      <c r="E171" s="318" t="s">
        <v>257</v>
      </c>
      <c r="F171" s="320">
        <v>2436099</v>
      </c>
      <c r="G171" s="320">
        <v>2436099</v>
      </c>
      <c r="H171" s="320">
        <v>2436099</v>
      </c>
    </row>
    <row r="172" spans="1:8" ht="45.6">
      <c r="A172" s="317" t="s">
        <v>609</v>
      </c>
      <c r="B172" s="318" t="s">
        <v>680</v>
      </c>
      <c r="C172" s="318" t="s">
        <v>300</v>
      </c>
      <c r="D172" s="319" t="s">
        <v>256</v>
      </c>
      <c r="E172" s="318" t="s">
        <v>257</v>
      </c>
      <c r="F172" s="320">
        <v>2436099</v>
      </c>
      <c r="G172" s="320">
        <v>2436099</v>
      </c>
      <c r="H172" s="320">
        <v>2436099</v>
      </c>
    </row>
    <row r="173" spans="1:8" ht="45.6">
      <c r="A173" s="317" t="s">
        <v>610</v>
      </c>
      <c r="B173" s="318" t="s">
        <v>680</v>
      </c>
      <c r="C173" s="318" t="s">
        <v>300</v>
      </c>
      <c r="D173" s="319" t="s">
        <v>271</v>
      </c>
      <c r="E173" s="318" t="s">
        <v>257</v>
      </c>
      <c r="F173" s="320">
        <v>946883</v>
      </c>
      <c r="G173" s="320">
        <v>946883</v>
      </c>
      <c r="H173" s="320">
        <v>946883</v>
      </c>
    </row>
    <row r="174" spans="1:8" ht="91.2">
      <c r="A174" s="317" t="s">
        <v>611</v>
      </c>
      <c r="B174" s="318" t="s">
        <v>680</v>
      </c>
      <c r="C174" s="318" t="s">
        <v>300</v>
      </c>
      <c r="D174" s="319" t="s">
        <v>271</v>
      </c>
      <c r="E174" s="318" t="s">
        <v>263</v>
      </c>
      <c r="F174" s="320">
        <v>913083</v>
      </c>
      <c r="G174" s="320">
        <v>913083</v>
      </c>
      <c r="H174" s="320">
        <v>913083</v>
      </c>
    </row>
    <row r="175" spans="1:8" ht="51.75" customHeight="1">
      <c r="A175" s="317" t="s">
        <v>612</v>
      </c>
      <c r="B175" s="318" t="s">
        <v>680</v>
      </c>
      <c r="C175" s="318" t="s">
        <v>300</v>
      </c>
      <c r="D175" s="319" t="s">
        <v>271</v>
      </c>
      <c r="E175" s="318" t="s">
        <v>265</v>
      </c>
      <c r="F175" s="320">
        <v>913083</v>
      </c>
      <c r="G175" s="320">
        <v>913083</v>
      </c>
      <c r="H175" s="320">
        <v>913083</v>
      </c>
    </row>
    <row r="176" spans="1:8" ht="45.6">
      <c r="A176" s="317" t="s">
        <v>613</v>
      </c>
      <c r="B176" s="318" t="s">
        <v>680</v>
      </c>
      <c r="C176" s="318" t="s">
        <v>300</v>
      </c>
      <c r="D176" s="319" t="s">
        <v>271</v>
      </c>
      <c r="E176" s="318" t="s">
        <v>273</v>
      </c>
      <c r="F176" s="320">
        <v>33800</v>
      </c>
      <c r="G176" s="320">
        <v>33800</v>
      </c>
      <c r="H176" s="320">
        <v>33800</v>
      </c>
    </row>
    <row r="177" spans="1:8" ht="45" customHeight="1">
      <c r="A177" s="317" t="s">
        <v>614</v>
      </c>
      <c r="B177" s="318" t="s">
        <v>680</v>
      </c>
      <c r="C177" s="318" t="s">
        <v>300</v>
      </c>
      <c r="D177" s="319" t="s">
        <v>271</v>
      </c>
      <c r="E177" s="318" t="s">
        <v>275</v>
      </c>
      <c r="F177" s="320">
        <v>33800</v>
      </c>
      <c r="G177" s="320">
        <v>33800</v>
      </c>
      <c r="H177" s="320">
        <v>33800</v>
      </c>
    </row>
    <row r="178" spans="1:8" ht="52.5" customHeight="1">
      <c r="A178" s="317" t="s">
        <v>681</v>
      </c>
      <c r="B178" s="318" t="s">
        <v>680</v>
      </c>
      <c r="C178" s="318" t="s">
        <v>300</v>
      </c>
      <c r="D178" s="319" t="s">
        <v>305</v>
      </c>
      <c r="E178" s="318" t="s">
        <v>257</v>
      </c>
      <c r="F178" s="320">
        <v>1489216</v>
      </c>
      <c r="G178" s="320">
        <v>1489216</v>
      </c>
      <c r="H178" s="320">
        <v>1489216</v>
      </c>
    </row>
    <row r="179" spans="1:8" ht="82.5" customHeight="1">
      <c r="A179" s="317" t="s">
        <v>611</v>
      </c>
      <c r="B179" s="318" t="s">
        <v>680</v>
      </c>
      <c r="C179" s="318" t="s">
        <v>300</v>
      </c>
      <c r="D179" s="319" t="s">
        <v>305</v>
      </c>
      <c r="E179" s="318" t="s">
        <v>263</v>
      </c>
      <c r="F179" s="320">
        <v>1489216</v>
      </c>
      <c r="G179" s="320">
        <v>1489216</v>
      </c>
      <c r="H179" s="320">
        <v>1489216</v>
      </c>
    </row>
    <row r="180" spans="1:8" ht="64.5" customHeight="1">
      <c r="A180" s="317" t="s">
        <v>612</v>
      </c>
      <c r="B180" s="318" t="s">
        <v>680</v>
      </c>
      <c r="C180" s="318" t="s">
        <v>300</v>
      </c>
      <c r="D180" s="319" t="s">
        <v>305</v>
      </c>
      <c r="E180" s="318" t="s">
        <v>265</v>
      </c>
      <c r="F180" s="320">
        <v>1489216</v>
      </c>
      <c r="G180" s="320">
        <v>1489216</v>
      </c>
      <c r="H180" s="320">
        <v>1489216</v>
      </c>
    </row>
    <row r="181" spans="1:8" ht="61.5" customHeight="1">
      <c r="A181" s="314" t="s">
        <v>682</v>
      </c>
      <c r="B181" s="315" t="s">
        <v>683</v>
      </c>
      <c r="C181" s="315" t="s">
        <v>607</v>
      </c>
      <c r="D181" s="321" t="s">
        <v>256</v>
      </c>
      <c r="E181" s="315" t="s">
        <v>257</v>
      </c>
      <c r="F181" s="316">
        <v>5908252</v>
      </c>
      <c r="G181" s="316">
        <v>5908252</v>
      </c>
      <c r="H181" s="316">
        <v>5908252</v>
      </c>
    </row>
    <row r="182" spans="1:8" ht="22.8">
      <c r="A182" s="317" t="s">
        <v>608</v>
      </c>
      <c r="B182" s="318" t="s">
        <v>683</v>
      </c>
      <c r="C182" s="318" t="s">
        <v>255</v>
      </c>
      <c r="D182" s="319" t="s">
        <v>256</v>
      </c>
      <c r="E182" s="318" t="s">
        <v>257</v>
      </c>
      <c r="F182" s="320">
        <v>5908252</v>
      </c>
      <c r="G182" s="320">
        <v>5908252</v>
      </c>
      <c r="H182" s="320">
        <v>5908252</v>
      </c>
    </row>
    <row r="183" spans="1:8" ht="54.75" customHeight="1">
      <c r="A183" s="317" t="s">
        <v>684</v>
      </c>
      <c r="B183" s="318" t="s">
        <v>683</v>
      </c>
      <c r="C183" s="318" t="s">
        <v>259</v>
      </c>
      <c r="D183" s="319" t="s">
        <v>256</v>
      </c>
      <c r="E183" s="318" t="s">
        <v>257</v>
      </c>
      <c r="F183" s="320">
        <v>2145699</v>
      </c>
      <c r="G183" s="320">
        <v>2145699</v>
      </c>
      <c r="H183" s="320">
        <v>2145699</v>
      </c>
    </row>
    <row r="184" spans="1:8" ht="51.75" customHeight="1">
      <c r="A184" s="317" t="s">
        <v>685</v>
      </c>
      <c r="B184" s="318" t="s">
        <v>683</v>
      </c>
      <c r="C184" s="318" t="s">
        <v>259</v>
      </c>
      <c r="D184" s="319" t="s">
        <v>261</v>
      </c>
      <c r="E184" s="318" t="s">
        <v>257</v>
      </c>
      <c r="F184" s="320">
        <v>2145699</v>
      </c>
      <c r="G184" s="320">
        <v>2145699</v>
      </c>
      <c r="H184" s="320">
        <v>2145699</v>
      </c>
    </row>
    <row r="185" spans="1:8" ht="51.75" customHeight="1">
      <c r="A185" s="317" t="s">
        <v>611</v>
      </c>
      <c r="B185" s="318" t="s">
        <v>683</v>
      </c>
      <c r="C185" s="318" t="s">
        <v>259</v>
      </c>
      <c r="D185" s="319" t="s">
        <v>261</v>
      </c>
      <c r="E185" s="318" t="s">
        <v>263</v>
      </c>
      <c r="F185" s="320">
        <v>2145699</v>
      </c>
      <c r="G185" s="320">
        <v>2145699</v>
      </c>
      <c r="H185" s="320">
        <v>2145699</v>
      </c>
    </row>
    <row r="186" spans="1:8" ht="98.25" customHeight="1">
      <c r="A186" s="317" t="s">
        <v>612</v>
      </c>
      <c r="B186" s="318" t="s">
        <v>683</v>
      </c>
      <c r="C186" s="318" t="s">
        <v>259</v>
      </c>
      <c r="D186" s="319" t="s">
        <v>261</v>
      </c>
      <c r="E186" s="318" t="s">
        <v>265</v>
      </c>
      <c r="F186" s="320">
        <v>2145699</v>
      </c>
      <c r="G186" s="320">
        <v>2145699</v>
      </c>
      <c r="H186" s="320">
        <v>2145699</v>
      </c>
    </row>
    <row r="187" spans="1:8" ht="51.75" customHeight="1">
      <c r="A187" s="317" t="s">
        <v>686</v>
      </c>
      <c r="B187" s="318" t="s">
        <v>683</v>
      </c>
      <c r="C187" s="318" t="s">
        <v>267</v>
      </c>
      <c r="D187" s="319" t="s">
        <v>256</v>
      </c>
      <c r="E187" s="318" t="s">
        <v>257</v>
      </c>
      <c r="F187" s="320">
        <v>3762553</v>
      </c>
      <c r="G187" s="320">
        <v>3762553</v>
      </c>
      <c r="H187" s="320">
        <v>3762553</v>
      </c>
    </row>
    <row r="188" spans="1:8" ht="49.5" customHeight="1">
      <c r="A188" s="317" t="s">
        <v>687</v>
      </c>
      <c r="B188" s="318" t="s">
        <v>683</v>
      </c>
      <c r="C188" s="318" t="s">
        <v>267</v>
      </c>
      <c r="D188" s="319" t="s">
        <v>269</v>
      </c>
      <c r="E188" s="318" t="s">
        <v>257</v>
      </c>
      <c r="F188" s="320">
        <v>2024655</v>
      </c>
      <c r="G188" s="320">
        <v>2024655</v>
      </c>
      <c r="H188" s="320">
        <v>2024655</v>
      </c>
    </row>
    <row r="189" spans="1:8" ht="45.75" customHeight="1">
      <c r="A189" s="317" t="s">
        <v>611</v>
      </c>
      <c r="B189" s="318" t="s">
        <v>683</v>
      </c>
      <c r="C189" s="318" t="s">
        <v>267</v>
      </c>
      <c r="D189" s="319" t="s">
        <v>269</v>
      </c>
      <c r="E189" s="318" t="s">
        <v>263</v>
      </c>
      <c r="F189" s="320">
        <v>2024655</v>
      </c>
      <c r="G189" s="320">
        <v>2024655</v>
      </c>
      <c r="H189" s="320">
        <v>2024655</v>
      </c>
    </row>
    <row r="190" spans="1:8" ht="46.5" customHeight="1">
      <c r="A190" s="317" t="s">
        <v>612</v>
      </c>
      <c r="B190" s="318" t="s">
        <v>683</v>
      </c>
      <c r="C190" s="318" t="s">
        <v>267</v>
      </c>
      <c r="D190" s="319" t="s">
        <v>269</v>
      </c>
      <c r="E190" s="318" t="s">
        <v>265</v>
      </c>
      <c r="F190" s="320">
        <v>2024655</v>
      </c>
      <c r="G190" s="320">
        <v>2024655</v>
      </c>
      <c r="H190" s="320">
        <v>2024655</v>
      </c>
    </row>
    <row r="191" spans="1:8" ht="57.75" customHeight="1">
      <c r="A191" s="317" t="s">
        <v>610</v>
      </c>
      <c r="B191" s="318" t="s">
        <v>683</v>
      </c>
      <c r="C191" s="318" t="s">
        <v>267</v>
      </c>
      <c r="D191" s="319" t="s">
        <v>271</v>
      </c>
      <c r="E191" s="318" t="s">
        <v>257</v>
      </c>
      <c r="F191" s="320">
        <v>1737898</v>
      </c>
      <c r="G191" s="320">
        <v>1737898</v>
      </c>
      <c r="H191" s="320">
        <v>1737898</v>
      </c>
    </row>
    <row r="192" spans="1:8" ht="48" customHeight="1">
      <c r="A192" s="317" t="s">
        <v>611</v>
      </c>
      <c r="B192" s="318" t="s">
        <v>683</v>
      </c>
      <c r="C192" s="318" t="s">
        <v>267</v>
      </c>
      <c r="D192" s="319" t="s">
        <v>271</v>
      </c>
      <c r="E192" s="318" t="s">
        <v>263</v>
      </c>
      <c r="F192" s="320">
        <v>1591522</v>
      </c>
      <c r="G192" s="320">
        <v>1591522</v>
      </c>
      <c r="H192" s="320">
        <v>1591522</v>
      </c>
    </row>
    <row r="193" spans="1:8" ht="42.75" customHeight="1">
      <c r="A193" s="317" t="s">
        <v>612</v>
      </c>
      <c r="B193" s="318" t="s">
        <v>683</v>
      </c>
      <c r="C193" s="318" t="s">
        <v>267</v>
      </c>
      <c r="D193" s="319" t="s">
        <v>271</v>
      </c>
      <c r="E193" s="318" t="s">
        <v>265</v>
      </c>
      <c r="F193" s="320">
        <v>1591522</v>
      </c>
      <c r="G193" s="320">
        <v>1591522</v>
      </c>
      <c r="H193" s="320">
        <v>1591522</v>
      </c>
    </row>
    <row r="194" spans="1:8" ht="51.75" customHeight="1">
      <c r="A194" s="317" t="s">
        <v>613</v>
      </c>
      <c r="B194" s="318" t="s">
        <v>683</v>
      </c>
      <c r="C194" s="318" t="s">
        <v>267</v>
      </c>
      <c r="D194" s="319" t="s">
        <v>271</v>
      </c>
      <c r="E194" s="318" t="s">
        <v>273</v>
      </c>
      <c r="F194" s="320">
        <v>146376</v>
      </c>
      <c r="G194" s="320">
        <v>146376</v>
      </c>
      <c r="H194" s="320">
        <v>146376</v>
      </c>
    </row>
    <row r="195" spans="1:8" ht="70.5" customHeight="1">
      <c r="A195" s="317" t="s">
        <v>614</v>
      </c>
      <c r="B195" s="318" t="s">
        <v>683</v>
      </c>
      <c r="C195" s="318" t="s">
        <v>267</v>
      </c>
      <c r="D195" s="319" t="s">
        <v>271</v>
      </c>
      <c r="E195" s="318" t="s">
        <v>275</v>
      </c>
      <c r="F195" s="320">
        <v>146376</v>
      </c>
      <c r="G195" s="320">
        <v>146376</v>
      </c>
      <c r="H195" s="320">
        <v>146376</v>
      </c>
    </row>
    <row r="196" spans="1:8" ht="40.5" customHeight="1">
      <c r="A196" s="314" t="s">
        <v>688</v>
      </c>
      <c r="B196" s="315" t="s">
        <v>689</v>
      </c>
      <c r="C196" s="315" t="s">
        <v>607</v>
      </c>
      <c r="D196" s="321" t="s">
        <v>256</v>
      </c>
      <c r="E196" s="315" t="s">
        <v>257</v>
      </c>
      <c r="F196" s="316">
        <v>414687031.23000002</v>
      </c>
      <c r="G196" s="316">
        <v>203176583.47</v>
      </c>
      <c r="H196" s="316">
        <v>358519771.60000002</v>
      </c>
    </row>
    <row r="197" spans="1:8" ht="39" customHeight="1">
      <c r="A197" s="317" t="s">
        <v>608</v>
      </c>
      <c r="B197" s="318" t="s">
        <v>689</v>
      </c>
      <c r="C197" s="318" t="s">
        <v>255</v>
      </c>
      <c r="D197" s="319" t="s">
        <v>256</v>
      </c>
      <c r="E197" s="318" t="s">
        <v>257</v>
      </c>
      <c r="F197" s="320">
        <v>112501226</v>
      </c>
      <c r="G197" s="320">
        <v>95704173</v>
      </c>
      <c r="H197" s="320">
        <v>95829650</v>
      </c>
    </row>
    <row r="198" spans="1:8" ht="48" customHeight="1">
      <c r="A198" s="317" t="s">
        <v>690</v>
      </c>
      <c r="B198" s="318" t="s">
        <v>689</v>
      </c>
      <c r="C198" s="318" t="s">
        <v>277</v>
      </c>
      <c r="D198" s="319" t="s">
        <v>256</v>
      </c>
      <c r="E198" s="318" t="s">
        <v>257</v>
      </c>
      <c r="F198" s="320">
        <v>51147621</v>
      </c>
      <c r="G198" s="320">
        <v>51147621</v>
      </c>
      <c r="H198" s="320">
        <v>51147621</v>
      </c>
    </row>
    <row r="199" spans="1:8" ht="55.5" customHeight="1">
      <c r="A199" s="317" t="s">
        <v>691</v>
      </c>
      <c r="B199" s="318" t="s">
        <v>689</v>
      </c>
      <c r="C199" s="318" t="s">
        <v>277</v>
      </c>
      <c r="D199" s="319" t="s">
        <v>279</v>
      </c>
      <c r="E199" s="318" t="s">
        <v>257</v>
      </c>
      <c r="F199" s="320">
        <v>2146679</v>
      </c>
      <c r="G199" s="320">
        <v>2146679</v>
      </c>
      <c r="H199" s="320">
        <v>2146679</v>
      </c>
    </row>
    <row r="200" spans="1:8" ht="50.25" customHeight="1">
      <c r="A200" s="317" t="s">
        <v>611</v>
      </c>
      <c r="B200" s="318" t="s">
        <v>689</v>
      </c>
      <c r="C200" s="318" t="s">
        <v>277</v>
      </c>
      <c r="D200" s="319" t="s">
        <v>279</v>
      </c>
      <c r="E200" s="318" t="s">
        <v>263</v>
      </c>
      <c r="F200" s="320">
        <v>2146679</v>
      </c>
      <c r="G200" s="320">
        <v>2146679</v>
      </c>
      <c r="H200" s="320">
        <v>2146679</v>
      </c>
    </row>
    <row r="201" spans="1:8" ht="53.25" customHeight="1">
      <c r="A201" s="317" t="s">
        <v>612</v>
      </c>
      <c r="B201" s="318" t="s">
        <v>689</v>
      </c>
      <c r="C201" s="318" t="s">
        <v>277</v>
      </c>
      <c r="D201" s="319" t="s">
        <v>279</v>
      </c>
      <c r="E201" s="318" t="s">
        <v>265</v>
      </c>
      <c r="F201" s="320">
        <v>2146679</v>
      </c>
      <c r="G201" s="320">
        <v>2146679</v>
      </c>
      <c r="H201" s="320">
        <v>2146679</v>
      </c>
    </row>
    <row r="202" spans="1:8" ht="45.6">
      <c r="A202" s="317" t="s">
        <v>610</v>
      </c>
      <c r="B202" s="318" t="s">
        <v>689</v>
      </c>
      <c r="C202" s="318" t="s">
        <v>277</v>
      </c>
      <c r="D202" s="319" t="s">
        <v>280</v>
      </c>
      <c r="E202" s="318" t="s">
        <v>257</v>
      </c>
      <c r="F202" s="320">
        <v>43384212</v>
      </c>
      <c r="G202" s="320">
        <v>43384212</v>
      </c>
      <c r="H202" s="320">
        <v>43384212</v>
      </c>
    </row>
    <row r="203" spans="1:8" ht="48" customHeight="1">
      <c r="A203" s="317" t="s">
        <v>611</v>
      </c>
      <c r="B203" s="318" t="s">
        <v>689</v>
      </c>
      <c r="C203" s="318" t="s">
        <v>277</v>
      </c>
      <c r="D203" s="319" t="s">
        <v>280</v>
      </c>
      <c r="E203" s="318" t="s">
        <v>263</v>
      </c>
      <c r="F203" s="320">
        <v>43111192</v>
      </c>
      <c r="G203" s="320">
        <v>43111192</v>
      </c>
      <c r="H203" s="320">
        <v>43111192</v>
      </c>
    </row>
    <row r="204" spans="1:8" ht="45.75" customHeight="1">
      <c r="A204" s="317" t="s">
        <v>612</v>
      </c>
      <c r="B204" s="318" t="s">
        <v>689</v>
      </c>
      <c r="C204" s="318" t="s">
        <v>277</v>
      </c>
      <c r="D204" s="319" t="s">
        <v>280</v>
      </c>
      <c r="E204" s="318" t="s">
        <v>265</v>
      </c>
      <c r="F204" s="320">
        <v>43111192</v>
      </c>
      <c r="G204" s="320">
        <v>43111192</v>
      </c>
      <c r="H204" s="320">
        <v>43111192</v>
      </c>
    </row>
    <row r="205" spans="1:8" ht="55.5" customHeight="1">
      <c r="A205" s="317" t="s">
        <v>613</v>
      </c>
      <c r="B205" s="318" t="s">
        <v>689</v>
      </c>
      <c r="C205" s="318" t="s">
        <v>277</v>
      </c>
      <c r="D205" s="319" t="s">
        <v>280</v>
      </c>
      <c r="E205" s="318" t="s">
        <v>273</v>
      </c>
      <c r="F205" s="320">
        <v>117500</v>
      </c>
      <c r="G205" s="320">
        <v>117500</v>
      </c>
      <c r="H205" s="320">
        <v>117500</v>
      </c>
    </row>
    <row r="206" spans="1:8" ht="55.5" customHeight="1">
      <c r="A206" s="317" t="s">
        <v>614</v>
      </c>
      <c r="B206" s="318" t="s">
        <v>689</v>
      </c>
      <c r="C206" s="318" t="s">
        <v>277</v>
      </c>
      <c r="D206" s="319" t="s">
        <v>280</v>
      </c>
      <c r="E206" s="318" t="s">
        <v>275</v>
      </c>
      <c r="F206" s="320">
        <v>117500</v>
      </c>
      <c r="G206" s="320">
        <v>117500</v>
      </c>
      <c r="H206" s="320">
        <v>117500</v>
      </c>
    </row>
    <row r="207" spans="1:8" ht="22.8">
      <c r="A207" s="317" t="s">
        <v>615</v>
      </c>
      <c r="B207" s="318" t="s">
        <v>689</v>
      </c>
      <c r="C207" s="318" t="s">
        <v>277</v>
      </c>
      <c r="D207" s="319" t="s">
        <v>280</v>
      </c>
      <c r="E207" s="318" t="s">
        <v>282</v>
      </c>
      <c r="F207" s="320">
        <v>155520</v>
      </c>
      <c r="G207" s="320">
        <v>155520</v>
      </c>
      <c r="H207" s="320">
        <v>155520</v>
      </c>
    </row>
    <row r="208" spans="1:8" ht="22.8">
      <c r="A208" s="317" t="s">
        <v>616</v>
      </c>
      <c r="B208" s="318" t="s">
        <v>689</v>
      </c>
      <c r="C208" s="318" t="s">
        <v>277</v>
      </c>
      <c r="D208" s="319" t="s">
        <v>280</v>
      </c>
      <c r="E208" s="318" t="s">
        <v>284</v>
      </c>
      <c r="F208" s="320">
        <v>155520</v>
      </c>
      <c r="G208" s="320">
        <v>155520</v>
      </c>
      <c r="H208" s="320">
        <v>155520</v>
      </c>
    </row>
    <row r="209" spans="1:8" ht="47.25" customHeight="1">
      <c r="A209" s="317" t="s">
        <v>692</v>
      </c>
      <c r="B209" s="318" t="s">
        <v>689</v>
      </c>
      <c r="C209" s="318" t="s">
        <v>277</v>
      </c>
      <c r="D209" s="319" t="s">
        <v>286</v>
      </c>
      <c r="E209" s="318" t="s">
        <v>257</v>
      </c>
      <c r="F209" s="320">
        <v>1684959</v>
      </c>
      <c r="G209" s="320">
        <v>1684959</v>
      </c>
      <c r="H209" s="320">
        <v>1684959</v>
      </c>
    </row>
    <row r="210" spans="1:8" ht="46.5" customHeight="1">
      <c r="A210" s="317" t="s">
        <v>611</v>
      </c>
      <c r="B210" s="318" t="s">
        <v>689</v>
      </c>
      <c r="C210" s="318" t="s">
        <v>277</v>
      </c>
      <c r="D210" s="319" t="s">
        <v>286</v>
      </c>
      <c r="E210" s="318" t="s">
        <v>263</v>
      </c>
      <c r="F210" s="320">
        <v>1459642</v>
      </c>
      <c r="G210" s="320">
        <v>1459642</v>
      </c>
      <c r="H210" s="320">
        <v>1459642</v>
      </c>
    </row>
    <row r="211" spans="1:8" ht="45.75" customHeight="1">
      <c r="A211" s="317" t="s">
        <v>612</v>
      </c>
      <c r="B211" s="318" t="s">
        <v>689</v>
      </c>
      <c r="C211" s="318" t="s">
        <v>277</v>
      </c>
      <c r="D211" s="319" t="s">
        <v>286</v>
      </c>
      <c r="E211" s="318" t="s">
        <v>265</v>
      </c>
      <c r="F211" s="320">
        <v>1459642</v>
      </c>
      <c r="G211" s="320">
        <v>1459642</v>
      </c>
      <c r="H211" s="320">
        <v>1459642</v>
      </c>
    </row>
    <row r="212" spans="1:8" ht="57.75" customHeight="1">
      <c r="A212" s="317" t="s">
        <v>613</v>
      </c>
      <c r="B212" s="318" t="s">
        <v>689</v>
      </c>
      <c r="C212" s="318" t="s">
        <v>277</v>
      </c>
      <c r="D212" s="319" t="s">
        <v>286</v>
      </c>
      <c r="E212" s="318" t="s">
        <v>273</v>
      </c>
      <c r="F212" s="320">
        <v>225317</v>
      </c>
      <c r="G212" s="320">
        <v>225317</v>
      </c>
      <c r="H212" s="320">
        <v>225317</v>
      </c>
    </row>
    <row r="213" spans="1:8" ht="45.6">
      <c r="A213" s="317" t="s">
        <v>614</v>
      </c>
      <c r="B213" s="318" t="s">
        <v>689</v>
      </c>
      <c r="C213" s="318" t="s">
        <v>277</v>
      </c>
      <c r="D213" s="319" t="s">
        <v>286</v>
      </c>
      <c r="E213" s="318" t="s">
        <v>275</v>
      </c>
      <c r="F213" s="320">
        <v>225317</v>
      </c>
      <c r="G213" s="320">
        <v>225317</v>
      </c>
      <c r="H213" s="320">
        <v>225317</v>
      </c>
    </row>
    <row r="214" spans="1:8" ht="182.4">
      <c r="A214" s="317" t="s">
        <v>693</v>
      </c>
      <c r="B214" s="318" t="s">
        <v>689</v>
      </c>
      <c r="C214" s="318" t="s">
        <v>277</v>
      </c>
      <c r="D214" s="319" t="s">
        <v>288</v>
      </c>
      <c r="E214" s="318" t="s">
        <v>257</v>
      </c>
      <c r="F214" s="320">
        <v>561653</v>
      </c>
      <c r="G214" s="320">
        <v>561653</v>
      </c>
      <c r="H214" s="320">
        <v>561653</v>
      </c>
    </row>
    <row r="215" spans="1:8" ht="91.2">
      <c r="A215" s="317" t="s">
        <v>611</v>
      </c>
      <c r="B215" s="318" t="s">
        <v>689</v>
      </c>
      <c r="C215" s="318" t="s">
        <v>277</v>
      </c>
      <c r="D215" s="319" t="s">
        <v>288</v>
      </c>
      <c r="E215" s="318" t="s">
        <v>263</v>
      </c>
      <c r="F215" s="320">
        <v>460948</v>
      </c>
      <c r="G215" s="320">
        <v>460948</v>
      </c>
      <c r="H215" s="320">
        <v>460948</v>
      </c>
    </row>
    <row r="216" spans="1:8" ht="45.6">
      <c r="A216" s="317" t="s">
        <v>612</v>
      </c>
      <c r="B216" s="318" t="s">
        <v>689</v>
      </c>
      <c r="C216" s="318" t="s">
        <v>277</v>
      </c>
      <c r="D216" s="319" t="s">
        <v>288</v>
      </c>
      <c r="E216" s="318" t="s">
        <v>265</v>
      </c>
      <c r="F216" s="320">
        <v>460948</v>
      </c>
      <c r="G216" s="320">
        <v>460948</v>
      </c>
      <c r="H216" s="320">
        <v>460948</v>
      </c>
    </row>
    <row r="217" spans="1:8" ht="45.6">
      <c r="A217" s="317" t="s">
        <v>613</v>
      </c>
      <c r="B217" s="318" t="s">
        <v>689</v>
      </c>
      <c r="C217" s="318" t="s">
        <v>277</v>
      </c>
      <c r="D217" s="319" t="s">
        <v>288</v>
      </c>
      <c r="E217" s="318" t="s">
        <v>273</v>
      </c>
      <c r="F217" s="320">
        <v>100705</v>
      </c>
      <c r="G217" s="320">
        <v>100705</v>
      </c>
      <c r="H217" s="320">
        <v>100705</v>
      </c>
    </row>
    <row r="218" spans="1:8" ht="45.6">
      <c r="A218" s="317" t="s">
        <v>614</v>
      </c>
      <c r="B218" s="318" t="s">
        <v>689</v>
      </c>
      <c r="C218" s="318" t="s">
        <v>277</v>
      </c>
      <c r="D218" s="319" t="s">
        <v>288</v>
      </c>
      <c r="E218" s="318" t="s">
        <v>275</v>
      </c>
      <c r="F218" s="320">
        <v>100705</v>
      </c>
      <c r="G218" s="320">
        <v>100705</v>
      </c>
      <c r="H218" s="320">
        <v>100705</v>
      </c>
    </row>
    <row r="219" spans="1:8" ht="228">
      <c r="A219" s="317" t="s">
        <v>694</v>
      </c>
      <c r="B219" s="318" t="s">
        <v>689</v>
      </c>
      <c r="C219" s="318" t="s">
        <v>277</v>
      </c>
      <c r="D219" s="319" t="s">
        <v>290</v>
      </c>
      <c r="E219" s="318" t="s">
        <v>257</v>
      </c>
      <c r="F219" s="320">
        <v>200</v>
      </c>
      <c r="G219" s="320">
        <v>200</v>
      </c>
      <c r="H219" s="320">
        <v>200</v>
      </c>
    </row>
    <row r="220" spans="1:8" ht="45.6">
      <c r="A220" s="317" t="s">
        <v>613</v>
      </c>
      <c r="B220" s="318" t="s">
        <v>689</v>
      </c>
      <c r="C220" s="318" t="s">
        <v>277</v>
      </c>
      <c r="D220" s="319" t="s">
        <v>290</v>
      </c>
      <c r="E220" s="318" t="s">
        <v>273</v>
      </c>
      <c r="F220" s="320">
        <v>200</v>
      </c>
      <c r="G220" s="320">
        <v>200</v>
      </c>
      <c r="H220" s="320">
        <v>200</v>
      </c>
    </row>
    <row r="221" spans="1:8" ht="45.6">
      <c r="A221" s="317" t="s">
        <v>614</v>
      </c>
      <c r="B221" s="318" t="s">
        <v>689</v>
      </c>
      <c r="C221" s="318" t="s">
        <v>277</v>
      </c>
      <c r="D221" s="319" t="s">
        <v>290</v>
      </c>
      <c r="E221" s="318" t="s">
        <v>275</v>
      </c>
      <c r="F221" s="320">
        <v>200</v>
      </c>
      <c r="G221" s="320">
        <v>200</v>
      </c>
      <c r="H221" s="320">
        <v>200</v>
      </c>
    </row>
    <row r="222" spans="1:8" ht="45.6">
      <c r="A222" s="317" t="s">
        <v>695</v>
      </c>
      <c r="B222" s="318" t="s">
        <v>689</v>
      </c>
      <c r="C222" s="318" t="s">
        <v>277</v>
      </c>
      <c r="D222" s="319" t="s">
        <v>292</v>
      </c>
      <c r="E222" s="318" t="s">
        <v>257</v>
      </c>
      <c r="F222" s="320">
        <v>2808265</v>
      </c>
      <c r="G222" s="320">
        <v>2808265</v>
      </c>
      <c r="H222" s="320">
        <v>2808265</v>
      </c>
    </row>
    <row r="223" spans="1:8" ht="91.2">
      <c r="A223" s="317" t="s">
        <v>611</v>
      </c>
      <c r="B223" s="318" t="s">
        <v>689</v>
      </c>
      <c r="C223" s="318" t="s">
        <v>277</v>
      </c>
      <c r="D223" s="319" t="s">
        <v>292</v>
      </c>
      <c r="E223" s="318" t="s">
        <v>263</v>
      </c>
      <c r="F223" s="320">
        <v>2393565</v>
      </c>
      <c r="G223" s="320">
        <v>2393565</v>
      </c>
      <c r="H223" s="320">
        <v>2393565</v>
      </c>
    </row>
    <row r="224" spans="1:8" ht="35.25" customHeight="1">
      <c r="A224" s="317" t="s">
        <v>612</v>
      </c>
      <c r="B224" s="318" t="s">
        <v>689</v>
      </c>
      <c r="C224" s="318" t="s">
        <v>277</v>
      </c>
      <c r="D224" s="319" t="s">
        <v>292</v>
      </c>
      <c r="E224" s="318" t="s">
        <v>265</v>
      </c>
      <c r="F224" s="320">
        <v>2393565</v>
      </c>
      <c r="G224" s="320">
        <v>2393565</v>
      </c>
      <c r="H224" s="320">
        <v>2393565</v>
      </c>
    </row>
    <row r="225" spans="1:11" ht="44.25" customHeight="1">
      <c r="A225" s="317" t="s">
        <v>613</v>
      </c>
      <c r="B225" s="318" t="s">
        <v>689</v>
      </c>
      <c r="C225" s="318" t="s">
        <v>277</v>
      </c>
      <c r="D225" s="319" t="s">
        <v>292</v>
      </c>
      <c r="E225" s="318" t="s">
        <v>273</v>
      </c>
      <c r="F225" s="320">
        <v>414700</v>
      </c>
      <c r="G225" s="320">
        <v>414700</v>
      </c>
      <c r="H225" s="320">
        <v>414700</v>
      </c>
    </row>
    <row r="226" spans="1:11" ht="62.25" customHeight="1">
      <c r="A226" s="317" t="s">
        <v>614</v>
      </c>
      <c r="B226" s="318" t="s">
        <v>689</v>
      </c>
      <c r="C226" s="318" t="s">
        <v>277</v>
      </c>
      <c r="D226" s="319" t="s">
        <v>292</v>
      </c>
      <c r="E226" s="318" t="s">
        <v>275</v>
      </c>
      <c r="F226" s="320">
        <v>414700</v>
      </c>
      <c r="G226" s="320">
        <v>414700</v>
      </c>
      <c r="H226" s="320">
        <v>414700</v>
      </c>
    </row>
    <row r="227" spans="1:11" ht="51.75" customHeight="1">
      <c r="A227" s="317" t="s">
        <v>696</v>
      </c>
      <c r="B227" s="318" t="s">
        <v>689</v>
      </c>
      <c r="C227" s="318" t="s">
        <v>277</v>
      </c>
      <c r="D227" s="319" t="s">
        <v>294</v>
      </c>
      <c r="E227" s="318" t="s">
        <v>257</v>
      </c>
      <c r="F227" s="320">
        <v>561653</v>
      </c>
      <c r="G227" s="320">
        <v>561653</v>
      </c>
      <c r="H227" s="320">
        <v>561653</v>
      </c>
      <c r="I227" s="13"/>
      <c r="J227" s="13"/>
      <c r="K227" s="13"/>
    </row>
    <row r="228" spans="1:11" ht="33.75" customHeight="1">
      <c r="A228" s="317" t="s">
        <v>611</v>
      </c>
      <c r="B228" s="318" t="s">
        <v>689</v>
      </c>
      <c r="C228" s="318" t="s">
        <v>277</v>
      </c>
      <c r="D228" s="319" t="s">
        <v>294</v>
      </c>
      <c r="E228" s="318" t="s">
        <v>263</v>
      </c>
      <c r="F228" s="320">
        <v>460948</v>
      </c>
      <c r="G228" s="320">
        <v>460948</v>
      </c>
      <c r="H228" s="320">
        <v>460948</v>
      </c>
      <c r="I228" s="13"/>
      <c r="J228" s="13"/>
      <c r="K228" s="13"/>
    </row>
    <row r="229" spans="1:11" ht="66.75" customHeight="1">
      <c r="A229" s="317" t="s">
        <v>612</v>
      </c>
      <c r="B229" s="318" t="s">
        <v>689</v>
      </c>
      <c r="C229" s="318" t="s">
        <v>277</v>
      </c>
      <c r="D229" s="319" t="s">
        <v>294</v>
      </c>
      <c r="E229" s="318" t="s">
        <v>265</v>
      </c>
      <c r="F229" s="320">
        <v>460948</v>
      </c>
      <c r="G229" s="320">
        <v>460948</v>
      </c>
      <c r="H229" s="320">
        <v>460948</v>
      </c>
      <c r="I229" s="13"/>
      <c r="J229" s="13"/>
      <c r="K229" s="13"/>
    </row>
    <row r="230" spans="1:11" ht="48" customHeight="1">
      <c r="A230" s="317" t="s">
        <v>613</v>
      </c>
      <c r="B230" s="318" t="s">
        <v>689</v>
      </c>
      <c r="C230" s="318" t="s">
        <v>277</v>
      </c>
      <c r="D230" s="319" t="s">
        <v>294</v>
      </c>
      <c r="E230" s="318" t="s">
        <v>273</v>
      </c>
      <c r="F230" s="320">
        <v>100705</v>
      </c>
      <c r="G230" s="320">
        <v>100705</v>
      </c>
      <c r="H230" s="320">
        <v>100705</v>
      </c>
    </row>
    <row r="231" spans="1:11" ht="45.6">
      <c r="A231" s="317" t="s">
        <v>614</v>
      </c>
      <c r="B231" s="318" t="s">
        <v>689</v>
      </c>
      <c r="C231" s="318" t="s">
        <v>277</v>
      </c>
      <c r="D231" s="319" t="s">
        <v>294</v>
      </c>
      <c r="E231" s="318" t="s">
        <v>275</v>
      </c>
      <c r="F231" s="320">
        <v>100705</v>
      </c>
      <c r="G231" s="320">
        <v>100705</v>
      </c>
      <c r="H231" s="320">
        <v>100705</v>
      </c>
    </row>
    <row r="232" spans="1:11" ht="22.8">
      <c r="A232" s="317" t="s">
        <v>697</v>
      </c>
      <c r="B232" s="318" t="s">
        <v>689</v>
      </c>
      <c r="C232" s="318" t="s">
        <v>296</v>
      </c>
      <c r="D232" s="319" t="s">
        <v>256</v>
      </c>
      <c r="E232" s="318" t="s">
        <v>257</v>
      </c>
      <c r="F232" s="320">
        <v>8441</v>
      </c>
      <c r="G232" s="320">
        <v>8837</v>
      </c>
      <c r="H232" s="320">
        <v>7854</v>
      </c>
    </row>
    <row r="233" spans="1:11" ht="50.25" customHeight="1">
      <c r="A233" s="317" t="s">
        <v>698</v>
      </c>
      <c r="B233" s="318" t="s">
        <v>689</v>
      </c>
      <c r="C233" s="318" t="s">
        <v>296</v>
      </c>
      <c r="D233" s="319" t="s">
        <v>298</v>
      </c>
      <c r="E233" s="318" t="s">
        <v>257</v>
      </c>
      <c r="F233" s="320">
        <v>8441</v>
      </c>
      <c r="G233" s="320">
        <v>8837</v>
      </c>
      <c r="H233" s="320">
        <v>7854</v>
      </c>
    </row>
    <row r="234" spans="1:11" ht="72.75" customHeight="1">
      <c r="A234" s="317" t="s">
        <v>613</v>
      </c>
      <c r="B234" s="318" t="s">
        <v>689</v>
      </c>
      <c r="C234" s="318" t="s">
        <v>296</v>
      </c>
      <c r="D234" s="319" t="s">
        <v>298</v>
      </c>
      <c r="E234" s="318" t="s">
        <v>273</v>
      </c>
      <c r="F234" s="320">
        <v>8441</v>
      </c>
      <c r="G234" s="320">
        <v>8837</v>
      </c>
      <c r="H234" s="320">
        <v>7854</v>
      </c>
    </row>
    <row r="235" spans="1:11" ht="51" customHeight="1">
      <c r="A235" s="317" t="s">
        <v>614</v>
      </c>
      <c r="B235" s="318" t="s">
        <v>689</v>
      </c>
      <c r="C235" s="318" t="s">
        <v>296</v>
      </c>
      <c r="D235" s="319" t="s">
        <v>298</v>
      </c>
      <c r="E235" s="318" t="s">
        <v>275</v>
      </c>
      <c r="F235" s="320">
        <v>8441</v>
      </c>
      <c r="G235" s="320">
        <v>8837</v>
      </c>
      <c r="H235" s="320">
        <v>7854</v>
      </c>
    </row>
    <row r="236" spans="1:11" ht="48.75" customHeight="1">
      <c r="A236" s="317" t="s">
        <v>699</v>
      </c>
      <c r="B236" s="318" t="s">
        <v>689</v>
      </c>
      <c r="C236" s="318" t="s">
        <v>307</v>
      </c>
      <c r="D236" s="319" t="s">
        <v>256</v>
      </c>
      <c r="E236" s="318" t="s">
        <v>257</v>
      </c>
      <c r="F236" s="320">
        <v>8000000</v>
      </c>
      <c r="G236" s="320">
        <v>0</v>
      </c>
      <c r="H236" s="320">
        <v>0</v>
      </c>
    </row>
    <row r="237" spans="1:11" ht="22.8">
      <c r="A237" s="317" t="s">
        <v>700</v>
      </c>
      <c r="B237" s="318" t="s">
        <v>689</v>
      </c>
      <c r="C237" s="318" t="s">
        <v>307</v>
      </c>
      <c r="D237" s="319" t="s">
        <v>309</v>
      </c>
      <c r="E237" s="318" t="s">
        <v>257</v>
      </c>
      <c r="F237" s="320">
        <v>8000000</v>
      </c>
      <c r="G237" s="320">
        <v>0</v>
      </c>
      <c r="H237" s="320">
        <v>0</v>
      </c>
    </row>
    <row r="238" spans="1:11" ht="22.8">
      <c r="A238" s="317" t="s">
        <v>615</v>
      </c>
      <c r="B238" s="318" t="s">
        <v>689</v>
      </c>
      <c r="C238" s="318" t="s">
        <v>307</v>
      </c>
      <c r="D238" s="319" t="s">
        <v>309</v>
      </c>
      <c r="E238" s="318" t="s">
        <v>282</v>
      </c>
      <c r="F238" s="320">
        <v>8000000</v>
      </c>
      <c r="G238" s="320">
        <v>0</v>
      </c>
      <c r="H238" s="320">
        <v>0</v>
      </c>
    </row>
    <row r="239" spans="1:11" ht="22.8">
      <c r="A239" s="317" t="s">
        <v>701</v>
      </c>
      <c r="B239" s="318" t="s">
        <v>689</v>
      </c>
      <c r="C239" s="318" t="s">
        <v>307</v>
      </c>
      <c r="D239" s="319" t="s">
        <v>309</v>
      </c>
      <c r="E239" s="318" t="s">
        <v>311</v>
      </c>
      <c r="F239" s="320">
        <v>8000000</v>
      </c>
      <c r="G239" s="320">
        <v>0</v>
      </c>
      <c r="H239" s="320">
        <v>0</v>
      </c>
    </row>
    <row r="240" spans="1:11" ht="22.8">
      <c r="A240" s="317" t="s">
        <v>702</v>
      </c>
      <c r="B240" s="318" t="s">
        <v>689</v>
      </c>
      <c r="C240" s="318" t="s">
        <v>313</v>
      </c>
      <c r="D240" s="319" t="s">
        <v>256</v>
      </c>
      <c r="E240" s="318" t="s">
        <v>257</v>
      </c>
      <c r="F240" s="320">
        <v>5876914</v>
      </c>
      <c r="G240" s="320">
        <v>2579465</v>
      </c>
      <c r="H240" s="320">
        <v>2705925</v>
      </c>
      <c r="K240" s="14"/>
    </row>
    <row r="241" spans="1:8" ht="22.8">
      <c r="A241" s="317" t="s">
        <v>703</v>
      </c>
      <c r="B241" s="318" t="s">
        <v>689</v>
      </c>
      <c r="C241" s="318" t="s">
        <v>313</v>
      </c>
      <c r="D241" s="319" t="s">
        <v>315</v>
      </c>
      <c r="E241" s="318" t="s">
        <v>257</v>
      </c>
      <c r="F241" s="320">
        <v>5876914</v>
      </c>
      <c r="G241" s="320">
        <v>2579465</v>
      </c>
      <c r="H241" s="320">
        <v>2705925</v>
      </c>
    </row>
    <row r="242" spans="1:8" ht="22.8">
      <c r="A242" s="317" t="s">
        <v>615</v>
      </c>
      <c r="B242" s="318" t="s">
        <v>689</v>
      </c>
      <c r="C242" s="318" t="s">
        <v>313</v>
      </c>
      <c r="D242" s="319" t="s">
        <v>315</v>
      </c>
      <c r="E242" s="318" t="s">
        <v>282</v>
      </c>
      <c r="F242" s="320">
        <v>5876914</v>
      </c>
      <c r="G242" s="320">
        <v>2579465</v>
      </c>
      <c r="H242" s="320">
        <v>2705925</v>
      </c>
    </row>
    <row r="243" spans="1:8" ht="22.8">
      <c r="A243" s="317" t="s">
        <v>620</v>
      </c>
      <c r="B243" s="318" t="s">
        <v>689</v>
      </c>
      <c r="C243" s="318" t="s">
        <v>313</v>
      </c>
      <c r="D243" s="319" t="s">
        <v>315</v>
      </c>
      <c r="E243" s="318" t="s">
        <v>317</v>
      </c>
      <c r="F243" s="320">
        <v>5876914</v>
      </c>
      <c r="G243" s="320">
        <v>2579465</v>
      </c>
      <c r="H243" s="320">
        <v>2705925</v>
      </c>
    </row>
    <row r="244" spans="1:8" ht="22.8">
      <c r="A244" s="317" t="s">
        <v>618</v>
      </c>
      <c r="B244" s="318" t="s">
        <v>689</v>
      </c>
      <c r="C244" s="318" t="s">
        <v>319</v>
      </c>
      <c r="D244" s="319" t="s">
        <v>256</v>
      </c>
      <c r="E244" s="318" t="s">
        <v>257</v>
      </c>
      <c r="F244" s="320">
        <v>47468250</v>
      </c>
      <c r="G244" s="320">
        <v>41968250</v>
      </c>
      <c r="H244" s="320">
        <v>41968250</v>
      </c>
    </row>
    <row r="245" spans="1:8" ht="45.6">
      <c r="A245" s="317" t="s">
        <v>672</v>
      </c>
      <c r="B245" s="318" t="s">
        <v>689</v>
      </c>
      <c r="C245" s="318" t="s">
        <v>319</v>
      </c>
      <c r="D245" s="319" t="s">
        <v>321</v>
      </c>
      <c r="E245" s="318" t="s">
        <v>257</v>
      </c>
      <c r="F245" s="320">
        <v>306960</v>
      </c>
      <c r="G245" s="320">
        <v>306960</v>
      </c>
      <c r="H245" s="320">
        <v>306960</v>
      </c>
    </row>
    <row r="246" spans="1:8" ht="45.6">
      <c r="A246" s="317" t="s">
        <v>613</v>
      </c>
      <c r="B246" s="318" t="s">
        <v>689</v>
      </c>
      <c r="C246" s="318" t="s">
        <v>319</v>
      </c>
      <c r="D246" s="319" t="s">
        <v>321</v>
      </c>
      <c r="E246" s="318" t="s">
        <v>273</v>
      </c>
      <c r="F246" s="320">
        <v>306960</v>
      </c>
      <c r="G246" s="320">
        <v>306960</v>
      </c>
      <c r="H246" s="320">
        <v>306960</v>
      </c>
    </row>
    <row r="247" spans="1:8" ht="45.6">
      <c r="A247" s="317" t="s">
        <v>614</v>
      </c>
      <c r="B247" s="318" t="s">
        <v>689</v>
      </c>
      <c r="C247" s="318" t="s">
        <v>319</v>
      </c>
      <c r="D247" s="319" t="s">
        <v>321</v>
      </c>
      <c r="E247" s="318" t="s">
        <v>275</v>
      </c>
      <c r="F247" s="320">
        <v>306960</v>
      </c>
      <c r="G247" s="320">
        <v>306960</v>
      </c>
      <c r="H247" s="320">
        <v>306960</v>
      </c>
    </row>
    <row r="248" spans="1:8" ht="45.6">
      <c r="A248" s="317" t="s">
        <v>704</v>
      </c>
      <c r="B248" s="318" t="s">
        <v>689</v>
      </c>
      <c r="C248" s="318" t="s">
        <v>319</v>
      </c>
      <c r="D248" s="319" t="s">
        <v>323</v>
      </c>
      <c r="E248" s="318" t="s">
        <v>257</v>
      </c>
      <c r="F248" s="320">
        <v>607692</v>
      </c>
      <c r="G248" s="320">
        <v>607692</v>
      </c>
      <c r="H248" s="320">
        <v>607692</v>
      </c>
    </row>
    <row r="249" spans="1:8" ht="45.6">
      <c r="A249" s="317" t="s">
        <v>613</v>
      </c>
      <c r="B249" s="318" t="s">
        <v>689</v>
      </c>
      <c r="C249" s="318" t="s">
        <v>319</v>
      </c>
      <c r="D249" s="319" t="s">
        <v>323</v>
      </c>
      <c r="E249" s="318" t="s">
        <v>273</v>
      </c>
      <c r="F249" s="320">
        <v>607692</v>
      </c>
      <c r="G249" s="320">
        <v>607692</v>
      </c>
      <c r="H249" s="320">
        <v>607692</v>
      </c>
    </row>
    <row r="250" spans="1:8" ht="45.6">
      <c r="A250" s="317" t="s">
        <v>614</v>
      </c>
      <c r="B250" s="318" t="s">
        <v>689</v>
      </c>
      <c r="C250" s="318" t="s">
        <v>319</v>
      </c>
      <c r="D250" s="319" t="s">
        <v>323</v>
      </c>
      <c r="E250" s="318" t="s">
        <v>275</v>
      </c>
      <c r="F250" s="320">
        <v>607692</v>
      </c>
      <c r="G250" s="320">
        <v>607692</v>
      </c>
      <c r="H250" s="320">
        <v>607692</v>
      </c>
    </row>
    <row r="251" spans="1:8" ht="45.6">
      <c r="A251" s="317" t="s">
        <v>705</v>
      </c>
      <c r="B251" s="318" t="s">
        <v>689</v>
      </c>
      <c r="C251" s="318" t="s">
        <v>319</v>
      </c>
      <c r="D251" s="319" t="s">
        <v>325</v>
      </c>
      <c r="E251" s="318" t="s">
        <v>257</v>
      </c>
      <c r="F251" s="320">
        <v>11651531</v>
      </c>
      <c r="G251" s="320">
        <v>11651531</v>
      </c>
      <c r="H251" s="320">
        <v>11651531</v>
      </c>
    </row>
    <row r="252" spans="1:8" ht="45.6">
      <c r="A252" s="317" t="s">
        <v>642</v>
      </c>
      <c r="B252" s="318" t="s">
        <v>689</v>
      </c>
      <c r="C252" s="318" t="s">
        <v>319</v>
      </c>
      <c r="D252" s="319" t="s">
        <v>325</v>
      </c>
      <c r="E252" s="318" t="s">
        <v>327</v>
      </c>
      <c r="F252" s="320">
        <v>11651531</v>
      </c>
      <c r="G252" s="320">
        <v>11651531</v>
      </c>
      <c r="H252" s="320">
        <v>11651531</v>
      </c>
    </row>
    <row r="253" spans="1:8" ht="22.8">
      <c r="A253" s="317" t="s">
        <v>643</v>
      </c>
      <c r="B253" s="318" t="s">
        <v>689</v>
      </c>
      <c r="C253" s="318" t="s">
        <v>319</v>
      </c>
      <c r="D253" s="319" t="s">
        <v>325</v>
      </c>
      <c r="E253" s="318" t="s">
        <v>329</v>
      </c>
      <c r="F253" s="320">
        <v>11651531</v>
      </c>
      <c r="G253" s="320">
        <v>11651531</v>
      </c>
      <c r="H253" s="320">
        <v>11651531</v>
      </c>
    </row>
    <row r="254" spans="1:8" ht="48" customHeight="1">
      <c r="A254" s="317" t="s">
        <v>660</v>
      </c>
      <c r="B254" s="318" t="s">
        <v>689</v>
      </c>
      <c r="C254" s="318" t="s">
        <v>319</v>
      </c>
      <c r="D254" s="319" t="s">
        <v>331</v>
      </c>
      <c r="E254" s="318" t="s">
        <v>257</v>
      </c>
      <c r="F254" s="320">
        <v>31565118</v>
      </c>
      <c r="G254" s="320">
        <v>26065118</v>
      </c>
      <c r="H254" s="320">
        <v>26065118</v>
      </c>
    </row>
    <row r="255" spans="1:8" ht="57" customHeight="1">
      <c r="A255" s="317" t="s">
        <v>642</v>
      </c>
      <c r="B255" s="318" t="s">
        <v>689</v>
      </c>
      <c r="C255" s="318" t="s">
        <v>319</v>
      </c>
      <c r="D255" s="319" t="s">
        <v>331</v>
      </c>
      <c r="E255" s="318" t="s">
        <v>327</v>
      </c>
      <c r="F255" s="320">
        <v>31565118</v>
      </c>
      <c r="G255" s="320">
        <v>26065118</v>
      </c>
      <c r="H255" s="320">
        <v>26065118</v>
      </c>
    </row>
    <row r="256" spans="1:8" ht="48.75" customHeight="1">
      <c r="A256" s="317" t="s">
        <v>643</v>
      </c>
      <c r="B256" s="318" t="s">
        <v>689</v>
      </c>
      <c r="C256" s="318" t="s">
        <v>319</v>
      </c>
      <c r="D256" s="319" t="s">
        <v>331</v>
      </c>
      <c r="E256" s="318" t="s">
        <v>329</v>
      </c>
      <c r="F256" s="320">
        <v>31565118</v>
      </c>
      <c r="G256" s="320">
        <v>26065118</v>
      </c>
      <c r="H256" s="320">
        <v>26065118</v>
      </c>
    </row>
    <row r="257" spans="1:8" ht="46.5" customHeight="1">
      <c r="A257" s="317" t="s">
        <v>617</v>
      </c>
      <c r="B257" s="318" t="s">
        <v>689</v>
      </c>
      <c r="C257" s="318" t="s">
        <v>319</v>
      </c>
      <c r="D257" s="319" t="s">
        <v>303</v>
      </c>
      <c r="E257" s="318" t="s">
        <v>257</v>
      </c>
      <c r="F257" s="320">
        <v>3336949</v>
      </c>
      <c r="G257" s="320">
        <v>3336949</v>
      </c>
      <c r="H257" s="320">
        <v>3336949</v>
      </c>
    </row>
    <row r="258" spans="1:8" ht="46.5" customHeight="1">
      <c r="A258" s="317" t="s">
        <v>613</v>
      </c>
      <c r="B258" s="318" t="s">
        <v>689</v>
      </c>
      <c r="C258" s="318" t="s">
        <v>319</v>
      </c>
      <c r="D258" s="319" t="s">
        <v>303</v>
      </c>
      <c r="E258" s="318" t="s">
        <v>273</v>
      </c>
      <c r="F258" s="320">
        <v>3336949</v>
      </c>
      <c r="G258" s="320">
        <v>3336949</v>
      </c>
      <c r="H258" s="320">
        <v>3336949</v>
      </c>
    </row>
    <row r="259" spans="1:8" ht="46.5" customHeight="1">
      <c r="A259" s="317" t="s">
        <v>614</v>
      </c>
      <c r="B259" s="318" t="s">
        <v>689</v>
      </c>
      <c r="C259" s="318" t="s">
        <v>319</v>
      </c>
      <c r="D259" s="319" t="s">
        <v>303</v>
      </c>
      <c r="E259" s="318" t="s">
        <v>275</v>
      </c>
      <c r="F259" s="320">
        <v>3336949</v>
      </c>
      <c r="G259" s="320">
        <v>3336949</v>
      </c>
      <c r="H259" s="320">
        <v>3336949</v>
      </c>
    </row>
    <row r="260" spans="1:8" ht="46.5" customHeight="1">
      <c r="A260" s="317" t="s">
        <v>706</v>
      </c>
      <c r="B260" s="318" t="s">
        <v>689</v>
      </c>
      <c r="C260" s="318" t="s">
        <v>342</v>
      </c>
      <c r="D260" s="319" t="s">
        <v>256</v>
      </c>
      <c r="E260" s="318" t="s">
        <v>257</v>
      </c>
      <c r="F260" s="320">
        <v>4195637</v>
      </c>
      <c r="G260" s="320">
        <v>4384670</v>
      </c>
      <c r="H260" s="320">
        <v>4539242</v>
      </c>
    </row>
    <row r="261" spans="1:8" ht="46.5" customHeight="1">
      <c r="A261" s="317" t="s">
        <v>707</v>
      </c>
      <c r="B261" s="318" t="s">
        <v>689</v>
      </c>
      <c r="C261" s="318" t="s">
        <v>344</v>
      </c>
      <c r="D261" s="319" t="s">
        <v>256</v>
      </c>
      <c r="E261" s="318" t="s">
        <v>257</v>
      </c>
      <c r="F261" s="320">
        <v>4195637</v>
      </c>
      <c r="G261" s="320">
        <v>4384670</v>
      </c>
      <c r="H261" s="320">
        <v>4539242</v>
      </c>
    </row>
    <row r="262" spans="1:8" ht="46.5" customHeight="1">
      <c r="A262" s="317" t="s">
        <v>1253</v>
      </c>
      <c r="B262" s="318" t="s">
        <v>689</v>
      </c>
      <c r="C262" s="318" t="s">
        <v>344</v>
      </c>
      <c r="D262" s="319" t="s">
        <v>345</v>
      </c>
      <c r="E262" s="318" t="s">
        <v>257</v>
      </c>
      <c r="F262" s="320">
        <v>4195637</v>
      </c>
      <c r="G262" s="320">
        <v>4384670</v>
      </c>
      <c r="H262" s="320">
        <v>4539242</v>
      </c>
    </row>
    <row r="263" spans="1:8" ht="46.5" customHeight="1">
      <c r="A263" s="317" t="s">
        <v>629</v>
      </c>
      <c r="B263" s="318" t="s">
        <v>689</v>
      </c>
      <c r="C263" s="318" t="s">
        <v>344</v>
      </c>
      <c r="D263" s="319" t="s">
        <v>345</v>
      </c>
      <c r="E263" s="318" t="s">
        <v>347</v>
      </c>
      <c r="F263" s="320">
        <v>4195637</v>
      </c>
      <c r="G263" s="320">
        <v>4384670</v>
      </c>
      <c r="H263" s="320">
        <v>4539242</v>
      </c>
    </row>
    <row r="264" spans="1:8" ht="46.5" customHeight="1">
      <c r="A264" s="317" t="s">
        <v>708</v>
      </c>
      <c r="B264" s="318" t="s">
        <v>689</v>
      </c>
      <c r="C264" s="318" t="s">
        <v>344</v>
      </c>
      <c r="D264" s="319" t="s">
        <v>345</v>
      </c>
      <c r="E264" s="318" t="s">
        <v>349</v>
      </c>
      <c r="F264" s="320">
        <v>4195637</v>
      </c>
      <c r="G264" s="320">
        <v>4384670</v>
      </c>
      <c r="H264" s="320">
        <v>4539242</v>
      </c>
    </row>
    <row r="265" spans="1:8" ht="46.5" customHeight="1">
      <c r="A265" s="317" t="s">
        <v>709</v>
      </c>
      <c r="B265" s="318" t="s">
        <v>689</v>
      </c>
      <c r="C265" s="318" t="s">
        <v>351</v>
      </c>
      <c r="D265" s="319" t="s">
        <v>256</v>
      </c>
      <c r="E265" s="318" t="s">
        <v>257</v>
      </c>
      <c r="F265" s="320">
        <v>8999015</v>
      </c>
      <c r="G265" s="320">
        <v>8999015</v>
      </c>
      <c r="H265" s="320">
        <v>8999015</v>
      </c>
    </row>
    <row r="266" spans="1:8" ht="48.75" customHeight="1">
      <c r="A266" s="317" t="s">
        <v>710</v>
      </c>
      <c r="B266" s="318" t="s">
        <v>689</v>
      </c>
      <c r="C266" s="318" t="s">
        <v>353</v>
      </c>
      <c r="D266" s="319" t="s">
        <v>256</v>
      </c>
      <c r="E266" s="318" t="s">
        <v>257</v>
      </c>
      <c r="F266" s="320">
        <v>3332790</v>
      </c>
      <c r="G266" s="320">
        <v>3332790</v>
      </c>
      <c r="H266" s="320">
        <v>3332790</v>
      </c>
    </row>
    <row r="267" spans="1:8" ht="74.25" customHeight="1">
      <c r="A267" s="317" t="s">
        <v>704</v>
      </c>
      <c r="B267" s="318" t="s">
        <v>689</v>
      </c>
      <c r="C267" s="318" t="s">
        <v>353</v>
      </c>
      <c r="D267" s="319" t="s">
        <v>323</v>
      </c>
      <c r="E267" s="318" t="s">
        <v>257</v>
      </c>
      <c r="F267" s="320">
        <v>1906790</v>
      </c>
      <c r="G267" s="320">
        <v>1906790</v>
      </c>
      <c r="H267" s="320">
        <v>1906790</v>
      </c>
    </row>
    <row r="268" spans="1:8" ht="50.25" customHeight="1">
      <c r="A268" s="317" t="s">
        <v>613</v>
      </c>
      <c r="B268" s="318" t="s">
        <v>689</v>
      </c>
      <c r="C268" s="318" t="s">
        <v>353</v>
      </c>
      <c r="D268" s="319" t="s">
        <v>323</v>
      </c>
      <c r="E268" s="318" t="s">
        <v>273</v>
      </c>
      <c r="F268" s="320">
        <v>1906790</v>
      </c>
      <c r="G268" s="320">
        <v>1906790</v>
      </c>
      <c r="H268" s="320">
        <v>1906790</v>
      </c>
    </row>
    <row r="269" spans="1:8" ht="48.75" customHeight="1">
      <c r="A269" s="317" t="s">
        <v>614</v>
      </c>
      <c r="B269" s="318" t="s">
        <v>689</v>
      </c>
      <c r="C269" s="318" t="s">
        <v>353</v>
      </c>
      <c r="D269" s="319" t="s">
        <v>323</v>
      </c>
      <c r="E269" s="318" t="s">
        <v>275</v>
      </c>
      <c r="F269" s="320">
        <v>1906790</v>
      </c>
      <c r="G269" s="320">
        <v>1906790</v>
      </c>
      <c r="H269" s="320">
        <v>1906790</v>
      </c>
    </row>
    <row r="270" spans="1:8" ht="49.5" customHeight="1">
      <c r="A270" s="317" t="s">
        <v>711</v>
      </c>
      <c r="B270" s="318" t="s">
        <v>689</v>
      </c>
      <c r="C270" s="318" t="s">
        <v>353</v>
      </c>
      <c r="D270" s="319" t="s">
        <v>355</v>
      </c>
      <c r="E270" s="318" t="s">
        <v>257</v>
      </c>
      <c r="F270" s="320">
        <v>1176000</v>
      </c>
      <c r="G270" s="320">
        <v>1176000</v>
      </c>
      <c r="H270" s="320">
        <v>1176000</v>
      </c>
    </row>
    <row r="271" spans="1:8" ht="55.5" customHeight="1">
      <c r="A271" s="317" t="s">
        <v>613</v>
      </c>
      <c r="B271" s="318" t="s">
        <v>689</v>
      </c>
      <c r="C271" s="318" t="s">
        <v>353</v>
      </c>
      <c r="D271" s="319" t="s">
        <v>355</v>
      </c>
      <c r="E271" s="318" t="s">
        <v>273</v>
      </c>
      <c r="F271" s="320">
        <v>1176000</v>
      </c>
      <c r="G271" s="320">
        <v>1176000</v>
      </c>
      <c r="H271" s="320">
        <v>1176000</v>
      </c>
    </row>
    <row r="272" spans="1:8" ht="53.25" customHeight="1">
      <c r="A272" s="317" t="s">
        <v>614</v>
      </c>
      <c r="B272" s="318" t="s">
        <v>689</v>
      </c>
      <c r="C272" s="318" t="s">
        <v>353</v>
      </c>
      <c r="D272" s="319" t="s">
        <v>355</v>
      </c>
      <c r="E272" s="318" t="s">
        <v>275</v>
      </c>
      <c r="F272" s="320">
        <v>1176000</v>
      </c>
      <c r="G272" s="320">
        <v>1176000</v>
      </c>
      <c r="H272" s="320">
        <v>1176000</v>
      </c>
    </row>
    <row r="273" spans="1:8" ht="68.400000000000006">
      <c r="A273" s="317" t="s">
        <v>712</v>
      </c>
      <c r="B273" s="318" t="s">
        <v>689</v>
      </c>
      <c r="C273" s="318" t="s">
        <v>353</v>
      </c>
      <c r="D273" s="319" t="s">
        <v>357</v>
      </c>
      <c r="E273" s="318" t="s">
        <v>257</v>
      </c>
      <c r="F273" s="320">
        <v>250000</v>
      </c>
      <c r="G273" s="320">
        <v>250000</v>
      </c>
      <c r="H273" s="320">
        <v>250000</v>
      </c>
    </row>
    <row r="274" spans="1:8" ht="45.6">
      <c r="A274" s="317" t="s">
        <v>613</v>
      </c>
      <c r="B274" s="318" t="s">
        <v>689</v>
      </c>
      <c r="C274" s="318" t="s">
        <v>353</v>
      </c>
      <c r="D274" s="319" t="s">
        <v>357</v>
      </c>
      <c r="E274" s="318" t="s">
        <v>273</v>
      </c>
      <c r="F274" s="320">
        <v>250000</v>
      </c>
      <c r="G274" s="320">
        <v>250000</v>
      </c>
      <c r="H274" s="320">
        <v>250000</v>
      </c>
    </row>
    <row r="275" spans="1:8" ht="56.25" customHeight="1">
      <c r="A275" s="317" t="s">
        <v>614</v>
      </c>
      <c r="B275" s="318" t="s">
        <v>689</v>
      </c>
      <c r="C275" s="318" t="s">
        <v>353</v>
      </c>
      <c r="D275" s="319" t="s">
        <v>357</v>
      </c>
      <c r="E275" s="318" t="s">
        <v>275</v>
      </c>
      <c r="F275" s="320">
        <v>250000</v>
      </c>
      <c r="G275" s="320">
        <v>250000</v>
      </c>
      <c r="H275" s="320">
        <v>250000</v>
      </c>
    </row>
    <row r="276" spans="1:8" ht="45.6">
      <c r="A276" s="317" t="s">
        <v>713</v>
      </c>
      <c r="B276" s="318" t="s">
        <v>689</v>
      </c>
      <c r="C276" s="318" t="s">
        <v>359</v>
      </c>
      <c r="D276" s="319" t="s">
        <v>256</v>
      </c>
      <c r="E276" s="318" t="s">
        <v>257</v>
      </c>
      <c r="F276" s="320">
        <v>5666225</v>
      </c>
      <c r="G276" s="320">
        <v>5666225</v>
      </c>
      <c r="H276" s="320">
        <v>5666225</v>
      </c>
    </row>
    <row r="277" spans="1:8" ht="22.8">
      <c r="A277" s="317" t="s">
        <v>714</v>
      </c>
      <c r="B277" s="318" t="s">
        <v>689</v>
      </c>
      <c r="C277" s="318" t="s">
        <v>359</v>
      </c>
      <c r="D277" s="319" t="s">
        <v>361</v>
      </c>
      <c r="E277" s="318" t="s">
        <v>257</v>
      </c>
      <c r="F277" s="320">
        <v>5019115</v>
      </c>
      <c r="G277" s="320">
        <v>5019115</v>
      </c>
      <c r="H277" s="320">
        <v>5019115</v>
      </c>
    </row>
    <row r="278" spans="1:8" ht="63" customHeight="1">
      <c r="A278" s="317" t="s">
        <v>611</v>
      </c>
      <c r="B278" s="318" t="s">
        <v>689</v>
      </c>
      <c r="C278" s="318" t="s">
        <v>359</v>
      </c>
      <c r="D278" s="319" t="s">
        <v>361</v>
      </c>
      <c r="E278" s="318" t="s">
        <v>263</v>
      </c>
      <c r="F278" s="320">
        <v>4278577</v>
      </c>
      <c r="G278" s="320">
        <v>4278577</v>
      </c>
      <c r="H278" s="320">
        <v>4278577</v>
      </c>
    </row>
    <row r="279" spans="1:8" ht="22.8">
      <c r="A279" s="317" t="s">
        <v>661</v>
      </c>
      <c r="B279" s="318" t="s">
        <v>689</v>
      </c>
      <c r="C279" s="318" t="s">
        <v>359</v>
      </c>
      <c r="D279" s="319" t="s">
        <v>361</v>
      </c>
      <c r="E279" s="318" t="s">
        <v>363</v>
      </c>
      <c r="F279" s="320">
        <v>4278577</v>
      </c>
      <c r="G279" s="320">
        <v>4278577</v>
      </c>
      <c r="H279" s="320">
        <v>4278577</v>
      </c>
    </row>
    <row r="280" spans="1:8" ht="45.6">
      <c r="A280" s="317" t="s">
        <v>613</v>
      </c>
      <c r="B280" s="318" t="s">
        <v>689</v>
      </c>
      <c r="C280" s="318" t="s">
        <v>359</v>
      </c>
      <c r="D280" s="319" t="s">
        <v>361</v>
      </c>
      <c r="E280" s="318" t="s">
        <v>273</v>
      </c>
      <c r="F280" s="320">
        <v>740538</v>
      </c>
      <c r="G280" s="320">
        <v>740538</v>
      </c>
      <c r="H280" s="320">
        <v>740538</v>
      </c>
    </row>
    <row r="281" spans="1:8" ht="45.6">
      <c r="A281" s="317" t="s">
        <v>614</v>
      </c>
      <c r="B281" s="318" t="s">
        <v>689</v>
      </c>
      <c r="C281" s="318" t="s">
        <v>359</v>
      </c>
      <c r="D281" s="319" t="s">
        <v>361</v>
      </c>
      <c r="E281" s="318" t="s">
        <v>275</v>
      </c>
      <c r="F281" s="320">
        <v>740538</v>
      </c>
      <c r="G281" s="320">
        <v>740538</v>
      </c>
      <c r="H281" s="320">
        <v>740538</v>
      </c>
    </row>
    <row r="282" spans="1:8" ht="39" customHeight="1">
      <c r="A282" s="317" t="s">
        <v>1254</v>
      </c>
      <c r="B282" s="318" t="s">
        <v>689</v>
      </c>
      <c r="C282" s="318" t="s">
        <v>359</v>
      </c>
      <c r="D282" s="319" t="s">
        <v>1242</v>
      </c>
      <c r="E282" s="318" t="s">
        <v>257</v>
      </c>
      <c r="F282" s="320">
        <v>35590</v>
      </c>
      <c r="G282" s="320">
        <v>35590</v>
      </c>
      <c r="H282" s="320">
        <v>35590</v>
      </c>
    </row>
    <row r="283" spans="1:8" ht="54" customHeight="1">
      <c r="A283" s="317" t="s">
        <v>613</v>
      </c>
      <c r="B283" s="318" t="s">
        <v>689</v>
      </c>
      <c r="C283" s="318" t="s">
        <v>359</v>
      </c>
      <c r="D283" s="319" t="s">
        <v>1242</v>
      </c>
      <c r="E283" s="318" t="s">
        <v>273</v>
      </c>
      <c r="F283" s="320">
        <v>35590</v>
      </c>
      <c r="G283" s="320">
        <v>35590</v>
      </c>
      <c r="H283" s="320">
        <v>35590</v>
      </c>
    </row>
    <row r="284" spans="1:8" ht="69" customHeight="1">
      <c r="A284" s="317" t="s">
        <v>614</v>
      </c>
      <c r="B284" s="318" t="s">
        <v>689</v>
      </c>
      <c r="C284" s="318" t="s">
        <v>359</v>
      </c>
      <c r="D284" s="319" t="s">
        <v>1242</v>
      </c>
      <c r="E284" s="318" t="s">
        <v>275</v>
      </c>
      <c r="F284" s="320">
        <v>35590</v>
      </c>
      <c r="G284" s="320">
        <v>35590</v>
      </c>
      <c r="H284" s="320">
        <v>35590</v>
      </c>
    </row>
    <row r="285" spans="1:8" ht="46.5" customHeight="1">
      <c r="A285" s="317" t="s">
        <v>715</v>
      </c>
      <c r="B285" s="318" t="s">
        <v>689</v>
      </c>
      <c r="C285" s="318" t="s">
        <v>359</v>
      </c>
      <c r="D285" s="319" t="s">
        <v>365</v>
      </c>
      <c r="E285" s="318" t="s">
        <v>257</v>
      </c>
      <c r="F285" s="320">
        <v>361520</v>
      </c>
      <c r="G285" s="320">
        <v>361520</v>
      </c>
      <c r="H285" s="320">
        <v>361520</v>
      </c>
    </row>
    <row r="286" spans="1:8" ht="50.25" customHeight="1">
      <c r="A286" s="317" t="s">
        <v>613</v>
      </c>
      <c r="B286" s="318" t="s">
        <v>689</v>
      </c>
      <c r="C286" s="318" t="s">
        <v>359</v>
      </c>
      <c r="D286" s="319" t="s">
        <v>365</v>
      </c>
      <c r="E286" s="318" t="s">
        <v>273</v>
      </c>
      <c r="F286" s="320">
        <v>81520</v>
      </c>
      <c r="G286" s="320">
        <v>81520</v>
      </c>
      <c r="H286" s="320">
        <v>81520</v>
      </c>
    </row>
    <row r="287" spans="1:8" ht="45.6">
      <c r="A287" s="317" t="s">
        <v>614</v>
      </c>
      <c r="B287" s="318" t="s">
        <v>689</v>
      </c>
      <c r="C287" s="318" t="s">
        <v>359</v>
      </c>
      <c r="D287" s="319" t="s">
        <v>365</v>
      </c>
      <c r="E287" s="318" t="s">
        <v>275</v>
      </c>
      <c r="F287" s="320">
        <v>81520</v>
      </c>
      <c r="G287" s="320">
        <v>81520</v>
      </c>
      <c r="H287" s="320">
        <v>81520</v>
      </c>
    </row>
    <row r="288" spans="1:8" ht="48" customHeight="1">
      <c r="A288" s="317" t="s">
        <v>615</v>
      </c>
      <c r="B288" s="318" t="s">
        <v>689</v>
      </c>
      <c r="C288" s="318" t="s">
        <v>359</v>
      </c>
      <c r="D288" s="319" t="s">
        <v>365</v>
      </c>
      <c r="E288" s="318" t="s">
        <v>282</v>
      </c>
      <c r="F288" s="320">
        <v>280000</v>
      </c>
      <c r="G288" s="320">
        <v>280000</v>
      </c>
      <c r="H288" s="320">
        <v>280000</v>
      </c>
    </row>
    <row r="289" spans="1:9" ht="52.5" customHeight="1">
      <c r="A289" s="317" t="s">
        <v>716</v>
      </c>
      <c r="B289" s="318" t="s">
        <v>689</v>
      </c>
      <c r="C289" s="318" t="s">
        <v>359</v>
      </c>
      <c r="D289" s="319" t="s">
        <v>365</v>
      </c>
      <c r="E289" s="318" t="s">
        <v>367</v>
      </c>
      <c r="F289" s="320">
        <v>280000</v>
      </c>
      <c r="G289" s="320">
        <v>280000</v>
      </c>
      <c r="H289" s="320">
        <v>280000</v>
      </c>
    </row>
    <row r="290" spans="1:9" ht="68.400000000000006">
      <c r="A290" s="317" t="s">
        <v>712</v>
      </c>
      <c r="B290" s="318" t="s">
        <v>689</v>
      </c>
      <c r="C290" s="318" t="s">
        <v>359</v>
      </c>
      <c r="D290" s="319" t="s">
        <v>368</v>
      </c>
      <c r="E290" s="318" t="s">
        <v>257</v>
      </c>
      <c r="F290" s="320">
        <v>250000</v>
      </c>
      <c r="G290" s="320">
        <v>250000</v>
      </c>
      <c r="H290" s="320">
        <v>250000</v>
      </c>
      <c r="I290" s="13"/>
    </row>
    <row r="291" spans="1:9" ht="48.75" customHeight="1">
      <c r="A291" s="317" t="s">
        <v>613</v>
      </c>
      <c r="B291" s="318" t="s">
        <v>689</v>
      </c>
      <c r="C291" s="318" t="s">
        <v>359</v>
      </c>
      <c r="D291" s="319" t="s">
        <v>368</v>
      </c>
      <c r="E291" s="318" t="s">
        <v>273</v>
      </c>
      <c r="F291" s="320">
        <v>250000</v>
      </c>
      <c r="G291" s="320">
        <v>250000</v>
      </c>
      <c r="H291" s="320">
        <v>250000</v>
      </c>
    </row>
    <row r="292" spans="1:9" ht="45.6">
      <c r="A292" s="317" t="s">
        <v>614</v>
      </c>
      <c r="B292" s="318" t="s">
        <v>689</v>
      </c>
      <c r="C292" s="318" t="s">
        <v>359</v>
      </c>
      <c r="D292" s="319" t="s">
        <v>368</v>
      </c>
      <c r="E292" s="318" t="s">
        <v>275</v>
      </c>
      <c r="F292" s="320">
        <v>250000</v>
      </c>
      <c r="G292" s="320">
        <v>250000</v>
      </c>
      <c r="H292" s="320">
        <v>250000</v>
      </c>
    </row>
    <row r="293" spans="1:9" ht="54" customHeight="1">
      <c r="A293" s="317" t="s">
        <v>636</v>
      </c>
      <c r="B293" s="318" t="s">
        <v>689</v>
      </c>
      <c r="C293" s="318" t="s">
        <v>370</v>
      </c>
      <c r="D293" s="319" t="s">
        <v>256</v>
      </c>
      <c r="E293" s="318" t="s">
        <v>257</v>
      </c>
      <c r="F293" s="320">
        <v>162675016.5</v>
      </c>
      <c r="G293" s="320">
        <v>47421494.850000001</v>
      </c>
      <c r="H293" s="320">
        <v>204511415.43000001</v>
      </c>
    </row>
    <row r="294" spans="1:9" ht="54" customHeight="1">
      <c r="A294" s="317" t="s">
        <v>717</v>
      </c>
      <c r="B294" s="318" t="s">
        <v>689</v>
      </c>
      <c r="C294" s="318" t="s">
        <v>372</v>
      </c>
      <c r="D294" s="319" t="s">
        <v>256</v>
      </c>
      <c r="E294" s="318" t="s">
        <v>257</v>
      </c>
      <c r="F294" s="320">
        <v>723959.47</v>
      </c>
      <c r="G294" s="320">
        <v>660087.92000000004</v>
      </c>
      <c r="H294" s="320">
        <v>596216.37</v>
      </c>
    </row>
    <row r="295" spans="1:9" ht="136.80000000000001">
      <c r="A295" s="317" t="s">
        <v>718</v>
      </c>
      <c r="B295" s="318" t="s">
        <v>689</v>
      </c>
      <c r="C295" s="318" t="s">
        <v>372</v>
      </c>
      <c r="D295" s="319" t="s">
        <v>374</v>
      </c>
      <c r="E295" s="318" t="s">
        <v>257</v>
      </c>
      <c r="F295" s="320">
        <v>723959.47</v>
      </c>
      <c r="G295" s="320">
        <v>660087.92000000004</v>
      </c>
      <c r="H295" s="320">
        <v>596216.37</v>
      </c>
    </row>
    <row r="296" spans="1:9" ht="45.6">
      <c r="A296" s="317" t="s">
        <v>613</v>
      </c>
      <c r="B296" s="318" t="s">
        <v>689</v>
      </c>
      <c r="C296" s="318" t="s">
        <v>372</v>
      </c>
      <c r="D296" s="319" t="s">
        <v>374</v>
      </c>
      <c r="E296" s="318" t="s">
        <v>273</v>
      </c>
      <c r="F296" s="320">
        <v>723959.47</v>
      </c>
      <c r="G296" s="320">
        <v>660087.92000000004</v>
      </c>
      <c r="H296" s="320">
        <v>596216.37</v>
      </c>
    </row>
    <row r="297" spans="1:9" ht="45.6">
      <c r="A297" s="317" t="s">
        <v>614</v>
      </c>
      <c r="B297" s="318" t="s">
        <v>689</v>
      </c>
      <c r="C297" s="318" t="s">
        <v>372</v>
      </c>
      <c r="D297" s="319" t="s">
        <v>374</v>
      </c>
      <c r="E297" s="318" t="s">
        <v>275</v>
      </c>
      <c r="F297" s="320">
        <v>723959.47</v>
      </c>
      <c r="G297" s="320">
        <v>660087.92000000004</v>
      </c>
      <c r="H297" s="320">
        <v>596216.37</v>
      </c>
    </row>
    <row r="298" spans="1:9" ht="22.8">
      <c r="A298" s="317" t="s">
        <v>719</v>
      </c>
      <c r="B298" s="318" t="s">
        <v>689</v>
      </c>
      <c r="C298" s="318" t="s">
        <v>376</v>
      </c>
      <c r="D298" s="319" t="s">
        <v>256</v>
      </c>
      <c r="E298" s="318" t="s">
        <v>257</v>
      </c>
      <c r="F298" s="320">
        <v>744132</v>
      </c>
      <c r="G298" s="320">
        <v>744132</v>
      </c>
      <c r="H298" s="320">
        <v>744132</v>
      </c>
    </row>
    <row r="299" spans="1:9" ht="91.2">
      <c r="A299" s="317" t="s">
        <v>720</v>
      </c>
      <c r="B299" s="318" t="s">
        <v>689</v>
      </c>
      <c r="C299" s="318" t="s">
        <v>376</v>
      </c>
      <c r="D299" s="319" t="s">
        <v>378</v>
      </c>
      <c r="E299" s="318" t="s">
        <v>257</v>
      </c>
      <c r="F299" s="320">
        <v>744132</v>
      </c>
      <c r="G299" s="320">
        <v>744132</v>
      </c>
      <c r="H299" s="320">
        <v>744132</v>
      </c>
    </row>
    <row r="300" spans="1:9" ht="22.8">
      <c r="A300" s="317" t="s">
        <v>615</v>
      </c>
      <c r="B300" s="318" t="s">
        <v>689</v>
      </c>
      <c r="C300" s="318" t="s">
        <v>376</v>
      </c>
      <c r="D300" s="319" t="s">
        <v>378</v>
      </c>
      <c r="E300" s="318" t="s">
        <v>282</v>
      </c>
      <c r="F300" s="320">
        <v>744132</v>
      </c>
      <c r="G300" s="320">
        <v>744132</v>
      </c>
      <c r="H300" s="320">
        <v>744132</v>
      </c>
    </row>
    <row r="301" spans="1:9" ht="68.400000000000006">
      <c r="A301" s="317" t="s">
        <v>716</v>
      </c>
      <c r="B301" s="318" t="s">
        <v>689</v>
      </c>
      <c r="C301" s="318" t="s">
        <v>376</v>
      </c>
      <c r="D301" s="319" t="s">
        <v>378</v>
      </c>
      <c r="E301" s="318" t="s">
        <v>367</v>
      </c>
      <c r="F301" s="320">
        <v>744132</v>
      </c>
      <c r="G301" s="320">
        <v>744132</v>
      </c>
      <c r="H301" s="320">
        <v>744132</v>
      </c>
    </row>
    <row r="302" spans="1:9" ht="22.8">
      <c r="A302" s="317" t="s">
        <v>721</v>
      </c>
      <c r="B302" s="318" t="s">
        <v>689</v>
      </c>
      <c r="C302" s="318" t="s">
        <v>380</v>
      </c>
      <c r="D302" s="319" t="s">
        <v>256</v>
      </c>
      <c r="E302" s="318" t="s">
        <v>257</v>
      </c>
      <c r="F302" s="320">
        <v>157576160.21000001</v>
      </c>
      <c r="G302" s="320">
        <v>43333364</v>
      </c>
      <c r="H302" s="320">
        <v>184415143.38999999</v>
      </c>
    </row>
    <row r="303" spans="1:9" ht="45.6">
      <c r="A303" s="317" t="s">
        <v>722</v>
      </c>
      <c r="B303" s="318" t="s">
        <v>689</v>
      </c>
      <c r="C303" s="318" t="s">
        <v>380</v>
      </c>
      <c r="D303" s="319" t="s">
        <v>382</v>
      </c>
      <c r="E303" s="318" t="s">
        <v>257</v>
      </c>
      <c r="F303" s="320">
        <v>232381.54</v>
      </c>
      <c r="G303" s="320">
        <v>0</v>
      </c>
      <c r="H303" s="320">
        <v>0</v>
      </c>
    </row>
    <row r="304" spans="1:9" ht="45.6">
      <c r="A304" s="317" t="s">
        <v>723</v>
      </c>
      <c r="B304" s="318" t="s">
        <v>689</v>
      </c>
      <c r="C304" s="318" t="s">
        <v>380</v>
      </c>
      <c r="D304" s="319" t="s">
        <v>382</v>
      </c>
      <c r="E304" s="318" t="s">
        <v>384</v>
      </c>
      <c r="F304" s="320">
        <v>232381.54</v>
      </c>
      <c r="G304" s="320">
        <v>0</v>
      </c>
      <c r="H304" s="320">
        <v>0</v>
      </c>
    </row>
    <row r="305" spans="1:8" ht="22.8">
      <c r="A305" s="317" t="s">
        <v>724</v>
      </c>
      <c r="B305" s="318" t="s">
        <v>689</v>
      </c>
      <c r="C305" s="318" t="s">
        <v>380</v>
      </c>
      <c r="D305" s="322" t="s">
        <v>382</v>
      </c>
      <c r="E305" s="318" t="s">
        <v>386</v>
      </c>
      <c r="F305" s="320">
        <v>232381.54</v>
      </c>
      <c r="G305" s="320">
        <v>0</v>
      </c>
      <c r="H305" s="320">
        <v>0</v>
      </c>
    </row>
    <row r="306" spans="1:8" ht="22.8">
      <c r="A306" s="317" t="s">
        <v>725</v>
      </c>
      <c r="B306" s="318" t="s">
        <v>689</v>
      </c>
      <c r="C306" s="318" t="s">
        <v>380</v>
      </c>
      <c r="D306" s="319" t="s">
        <v>388</v>
      </c>
      <c r="E306" s="318" t="s">
        <v>257</v>
      </c>
      <c r="F306" s="320">
        <v>515310</v>
      </c>
      <c r="G306" s="320">
        <v>515310</v>
      </c>
      <c r="H306" s="320">
        <v>515310</v>
      </c>
    </row>
    <row r="307" spans="1:8" ht="45.6">
      <c r="A307" s="317" t="s">
        <v>613</v>
      </c>
      <c r="B307" s="318" t="s">
        <v>689</v>
      </c>
      <c r="C307" s="318" t="s">
        <v>380</v>
      </c>
      <c r="D307" s="319" t="s">
        <v>388</v>
      </c>
      <c r="E307" s="318" t="s">
        <v>273</v>
      </c>
      <c r="F307" s="320">
        <v>515310</v>
      </c>
      <c r="G307" s="320">
        <v>515310</v>
      </c>
      <c r="H307" s="320">
        <v>515310</v>
      </c>
    </row>
    <row r="308" spans="1:8" ht="45.6">
      <c r="A308" s="317" t="s">
        <v>614</v>
      </c>
      <c r="B308" s="318" t="s">
        <v>689</v>
      </c>
      <c r="C308" s="318" t="s">
        <v>380</v>
      </c>
      <c r="D308" s="319" t="s">
        <v>388</v>
      </c>
      <c r="E308" s="318" t="s">
        <v>275</v>
      </c>
      <c r="F308" s="320">
        <v>515310</v>
      </c>
      <c r="G308" s="320">
        <v>515310</v>
      </c>
      <c r="H308" s="320">
        <v>515310</v>
      </c>
    </row>
    <row r="309" spans="1:8" ht="45.6">
      <c r="A309" s="317" t="s">
        <v>726</v>
      </c>
      <c r="B309" s="318" t="s">
        <v>689</v>
      </c>
      <c r="C309" s="318" t="s">
        <v>380</v>
      </c>
      <c r="D309" s="319" t="s">
        <v>390</v>
      </c>
      <c r="E309" s="318" t="s">
        <v>257</v>
      </c>
      <c r="F309" s="320">
        <v>106319387.67</v>
      </c>
      <c r="G309" s="320">
        <v>0</v>
      </c>
      <c r="H309" s="320">
        <v>129741816.2</v>
      </c>
    </row>
    <row r="310" spans="1:8" ht="45.6">
      <c r="A310" s="317" t="s">
        <v>723</v>
      </c>
      <c r="B310" s="318" t="s">
        <v>689</v>
      </c>
      <c r="C310" s="318" t="s">
        <v>380</v>
      </c>
      <c r="D310" s="319" t="s">
        <v>390</v>
      </c>
      <c r="E310" s="318" t="s">
        <v>384</v>
      </c>
      <c r="F310" s="320">
        <v>106319387.67</v>
      </c>
      <c r="G310" s="320">
        <v>0</v>
      </c>
      <c r="H310" s="320">
        <v>129741816.2</v>
      </c>
    </row>
    <row r="311" spans="1:8" ht="22.8">
      <c r="A311" s="317" t="s">
        <v>724</v>
      </c>
      <c r="B311" s="318" t="s">
        <v>689</v>
      </c>
      <c r="C311" s="318" t="s">
        <v>380</v>
      </c>
      <c r="D311" s="319" t="s">
        <v>390</v>
      </c>
      <c r="E311" s="318" t="s">
        <v>386</v>
      </c>
      <c r="F311" s="320">
        <v>106319387.67</v>
      </c>
      <c r="G311" s="320">
        <v>0</v>
      </c>
      <c r="H311" s="320">
        <v>129741816.2</v>
      </c>
    </row>
    <row r="312" spans="1:8" ht="45.6">
      <c r="A312" s="317" t="s">
        <v>727</v>
      </c>
      <c r="B312" s="318" t="s">
        <v>689</v>
      </c>
      <c r="C312" s="318" t="s">
        <v>380</v>
      </c>
      <c r="D312" s="319" t="s">
        <v>392</v>
      </c>
      <c r="E312" s="318" t="s">
        <v>257</v>
      </c>
      <c r="F312" s="320">
        <v>1584200</v>
      </c>
      <c r="G312" s="320">
        <v>1394820</v>
      </c>
      <c r="H312" s="320">
        <v>868000.01</v>
      </c>
    </row>
    <row r="313" spans="1:8" ht="45.6">
      <c r="A313" s="317" t="s">
        <v>613</v>
      </c>
      <c r="B313" s="318" t="s">
        <v>689</v>
      </c>
      <c r="C313" s="318" t="s">
        <v>380</v>
      </c>
      <c r="D313" s="319" t="s">
        <v>392</v>
      </c>
      <c r="E313" s="318" t="s">
        <v>273</v>
      </c>
      <c r="F313" s="320">
        <v>1584200</v>
      </c>
      <c r="G313" s="320">
        <v>1394820</v>
      </c>
      <c r="H313" s="320">
        <v>868000.01</v>
      </c>
    </row>
    <row r="314" spans="1:8" ht="45.6">
      <c r="A314" s="317" t="s">
        <v>614</v>
      </c>
      <c r="B314" s="318" t="s">
        <v>689</v>
      </c>
      <c r="C314" s="318" t="s">
        <v>380</v>
      </c>
      <c r="D314" s="319" t="s">
        <v>392</v>
      </c>
      <c r="E314" s="318" t="s">
        <v>275</v>
      </c>
      <c r="F314" s="320">
        <v>1584200</v>
      </c>
      <c r="G314" s="320">
        <v>1394820</v>
      </c>
      <c r="H314" s="320">
        <v>868000.01</v>
      </c>
    </row>
    <row r="315" spans="1:8" ht="68.400000000000006">
      <c r="A315" s="317" t="s">
        <v>728</v>
      </c>
      <c r="B315" s="318" t="s">
        <v>689</v>
      </c>
      <c r="C315" s="318" t="s">
        <v>380</v>
      </c>
      <c r="D315" s="319" t="s">
        <v>394</v>
      </c>
      <c r="E315" s="318" t="s">
        <v>257</v>
      </c>
      <c r="F315" s="320">
        <v>14378390.9</v>
      </c>
      <c r="G315" s="320">
        <v>13599142.82</v>
      </c>
      <c r="H315" s="320">
        <v>14826649.779999999</v>
      </c>
    </row>
    <row r="316" spans="1:8" ht="22.8">
      <c r="A316" s="317" t="s">
        <v>629</v>
      </c>
      <c r="B316" s="318" t="s">
        <v>689</v>
      </c>
      <c r="C316" s="318" t="s">
        <v>380</v>
      </c>
      <c r="D316" s="319" t="s">
        <v>394</v>
      </c>
      <c r="E316" s="318" t="s">
        <v>347</v>
      </c>
      <c r="F316" s="320">
        <v>14378390.9</v>
      </c>
      <c r="G316" s="320">
        <v>13599142.82</v>
      </c>
      <c r="H316" s="320">
        <v>14826649.779999999</v>
      </c>
    </row>
    <row r="317" spans="1:8" ht="22.8">
      <c r="A317" s="317" t="s">
        <v>729</v>
      </c>
      <c r="B317" s="318" t="s">
        <v>689</v>
      </c>
      <c r="C317" s="318" t="s">
        <v>380</v>
      </c>
      <c r="D317" s="319" t="s">
        <v>394</v>
      </c>
      <c r="E317" s="318" t="s">
        <v>396</v>
      </c>
      <c r="F317" s="320">
        <v>14378390.9</v>
      </c>
      <c r="G317" s="320">
        <v>13599142.82</v>
      </c>
      <c r="H317" s="320">
        <v>14826649.779999999</v>
      </c>
    </row>
    <row r="318" spans="1:8" ht="45.6">
      <c r="A318" s="317" t="s">
        <v>730</v>
      </c>
      <c r="B318" s="318" t="s">
        <v>689</v>
      </c>
      <c r="C318" s="318" t="s">
        <v>380</v>
      </c>
      <c r="D318" s="319" t="s">
        <v>398</v>
      </c>
      <c r="E318" s="318" t="s">
        <v>257</v>
      </c>
      <c r="F318" s="320">
        <v>34546490.100000001</v>
      </c>
      <c r="G318" s="320">
        <v>27824091.18</v>
      </c>
      <c r="H318" s="320">
        <v>38463367.399999999</v>
      </c>
    </row>
    <row r="319" spans="1:8" ht="45.6">
      <c r="A319" s="317" t="s">
        <v>613</v>
      </c>
      <c r="B319" s="318" t="s">
        <v>689</v>
      </c>
      <c r="C319" s="318" t="s">
        <v>380</v>
      </c>
      <c r="D319" s="319" t="s">
        <v>398</v>
      </c>
      <c r="E319" s="318" t="s">
        <v>273</v>
      </c>
      <c r="F319" s="320">
        <v>6332321.5</v>
      </c>
      <c r="G319" s="320">
        <v>27824091.18</v>
      </c>
      <c r="H319" s="320">
        <v>38463367.399999999</v>
      </c>
    </row>
    <row r="320" spans="1:8" ht="45.6">
      <c r="A320" s="317" t="s">
        <v>614</v>
      </c>
      <c r="B320" s="318" t="s">
        <v>689</v>
      </c>
      <c r="C320" s="318" t="s">
        <v>380</v>
      </c>
      <c r="D320" s="319" t="s">
        <v>398</v>
      </c>
      <c r="E320" s="318" t="s">
        <v>275</v>
      </c>
      <c r="F320" s="320">
        <v>6332321.5</v>
      </c>
      <c r="G320" s="320">
        <v>27824091.18</v>
      </c>
      <c r="H320" s="320">
        <v>38463367.399999999</v>
      </c>
    </row>
    <row r="321" spans="1:11" ht="22.8">
      <c r="A321" s="317" t="s">
        <v>629</v>
      </c>
      <c r="B321" s="318" t="s">
        <v>689</v>
      </c>
      <c r="C321" s="318" t="s">
        <v>380</v>
      </c>
      <c r="D321" s="319" t="s">
        <v>398</v>
      </c>
      <c r="E321" s="318" t="s">
        <v>347</v>
      </c>
      <c r="F321" s="320">
        <v>28214168.600000001</v>
      </c>
      <c r="G321" s="320">
        <v>0</v>
      </c>
      <c r="H321" s="320">
        <v>0</v>
      </c>
    </row>
    <row r="322" spans="1:11" ht="27.75" customHeight="1">
      <c r="A322" s="317" t="s">
        <v>729</v>
      </c>
      <c r="B322" s="318" t="s">
        <v>689</v>
      </c>
      <c r="C322" s="318" t="s">
        <v>380</v>
      </c>
      <c r="D322" s="319" t="s">
        <v>398</v>
      </c>
      <c r="E322" s="318" t="s">
        <v>396</v>
      </c>
      <c r="F322" s="320">
        <v>28214168.600000001</v>
      </c>
      <c r="G322" s="320">
        <v>0</v>
      </c>
      <c r="H322" s="320">
        <v>0</v>
      </c>
    </row>
    <row r="323" spans="1:11" ht="23.25" customHeight="1">
      <c r="A323" s="317" t="s">
        <v>637</v>
      </c>
      <c r="B323" s="318" t="s">
        <v>689</v>
      </c>
      <c r="C323" s="318" t="s">
        <v>400</v>
      </c>
      <c r="D323" s="319" t="s">
        <v>256</v>
      </c>
      <c r="E323" s="318" t="s">
        <v>257</v>
      </c>
      <c r="F323" s="320">
        <v>3630764.82</v>
      </c>
      <c r="G323" s="320">
        <v>2683910.9300000002</v>
      </c>
      <c r="H323" s="320">
        <v>18755923.670000002</v>
      </c>
    </row>
    <row r="324" spans="1:11" ht="22.8">
      <c r="A324" s="317" t="s">
        <v>731</v>
      </c>
      <c r="B324" s="318" t="s">
        <v>689</v>
      </c>
      <c r="C324" s="318" t="s">
        <v>400</v>
      </c>
      <c r="D324" s="319" t="s">
        <v>402</v>
      </c>
      <c r="E324" s="318" t="s">
        <v>257</v>
      </c>
      <c r="F324" s="320">
        <v>2945764.82</v>
      </c>
      <c r="G324" s="320">
        <v>1998910.93</v>
      </c>
      <c r="H324" s="320">
        <v>18070923.670000002</v>
      </c>
      <c r="I324" s="13"/>
      <c r="J324" s="13"/>
      <c r="K324" s="13"/>
    </row>
    <row r="325" spans="1:11" ht="45.6">
      <c r="A325" s="317" t="s">
        <v>613</v>
      </c>
      <c r="B325" s="318" t="s">
        <v>689</v>
      </c>
      <c r="C325" s="318" t="s">
        <v>400</v>
      </c>
      <c r="D325" s="319" t="s">
        <v>402</v>
      </c>
      <c r="E325" s="318" t="s">
        <v>273</v>
      </c>
      <c r="F325" s="320">
        <v>2945764.82</v>
      </c>
      <c r="G325" s="320">
        <v>1998910.93</v>
      </c>
      <c r="H325" s="320">
        <v>18070923.670000002</v>
      </c>
    </row>
    <row r="326" spans="1:11" ht="45.6">
      <c r="A326" s="317" t="s">
        <v>614</v>
      </c>
      <c r="B326" s="318" t="s">
        <v>689</v>
      </c>
      <c r="C326" s="318" t="s">
        <v>400</v>
      </c>
      <c r="D326" s="319" t="s">
        <v>402</v>
      </c>
      <c r="E326" s="318" t="s">
        <v>275</v>
      </c>
      <c r="F326" s="320">
        <v>2945764.82</v>
      </c>
      <c r="G326" s="320">
        <v>1998910.93</v>
      </c>
      <c r="H326" s="320">
        <v>18070923.670000002</v>
      </c>
      <c r="I326" s="13"/>
      <c r="J326" s="13"/>
      <c r="K326" s="13"/>
    </row>
    <row r="327" spans="1:11" ht="22.8">
      <c r="A327" s="317" t="s">
        <v>732</v>
      </c>
      <c r="B327" s="318" t="s">
        <v>689</v>
      </c>
      <c r="C327" s="318" t="s">
        <v>400</v>
      </c>
      <c r="D327" s="319" t="s">
        <v>408</v>
      </c>
      <c r="E327" s="318" t="s">
        <v>257</v>
      </c>
      <c r="F327" s="320">
        <v>12000</v>
      </c>
      <c r="G327" s="320">
        <v>12000</v>
      </c>
      <c r="H327" s="320">
        <v>12000</v>
      </c>
    </row>
    <row r="328" spans="1:11" ht="45.6">
      <c r="A328" s="317" t="s">
        <v>613</v>
      </c>
      <c r="B328" s="318" t="s">
        <v>689</v>
      </c>
      <c r="C328" s="318" t="s">
        <v>400</v>
      </c>
      <c r="D328" s="319" t="s">
        <v>408</v>
      </c>
      <c r="E328" s="318" t="s">
        <v>273</v>
      </c>
      <c r="F328" s="320">
        <v>12000</v>
      </c>
      <c r="G328" s="320">
        <v>12000</v>
      </c>
      <c r="H328" s="320">
        <v>12000</v>
      </c>
    </row>
    <row r="329" spans="1:11" ht="45.6">
      <c r="A329" s="317" t="s">
        <v>614</v>
      </c>
      <c r="B329" s="318" t="s">
        <v>689</v>
      </c>
      <c r="C329" s="318" t="s">
        <v>400</v>
      </c>
      <c r="D329" s="319" t="s">
        <v>408</v>
      </c>
      <c r="E329" s="318" t="s">
        <v>275</v>
      </c>
      <c r="F329" s="320">
        <v>12000</v>
      </c>
      <c r="G329" s="320">
        <v>12000</v>
      </c>
      <c r="H329" s="320">
        <v>12000</v>
      </c>
    </row>
    <row r="330" spans="1:11" ht="22.8">
      <c r="A330" s="317" t="s">
        <v>732</v>
      </c>
      <c r="B330" s="318" t="s">
        <v>689</v>
      </c>
      <c r="C330" s="318" t="s">
        <v>400</v>
      </c>
      <c r="D330" s="319" t="s">
        <v>409</v>
      </c>
      <c r="E330" s="318" t="s">
        <v>257</v>
      </c>
      <c r="F330" s="320">
        <v>6000</v>
      </c>
      <c r="G330" s="320">
        <v>6000</v>
      </c>
      <c r="H330" s="320">
        <v>6000</v>
      </c>
    </row>
    <row r="331" spans="1:11" ht="45.6">
      <c r="A331" s="317" t="s">
        <v>613</v>
      </c>
      <c r="B331" s="318" t="s">
        <v>689</v>
      </c>
      <c r="C331" s="318" t="s">
        <v>400</v>
      </c>
      <c r="D331" s="319" t="s">
        <v>409</v>
      </c>
      <c r="E331" s="318" t="s">
        <v>273</v>
      </c>
      <c r="F331" s="320">
        <v>6000</v>
      </c>
      <c r="G331" s="320">
        <v>6000</v>
      </c>
      <c r="H331" s="320">
        <v>6000</v>
      </c>
    </row>
    <row r="332" spans="1:11" ht="45.6">
      <c r="A332" s="317" t="s">
        <v>614</v>
      </c>
      <c r="B332" s="318" t="s">
        <v>689</v>
      </c>
      <c r="C332" s="318" t="s">
        <v>400</v>
      </c>
      <c r="D332" s="319" t="s">
        <v>409</v>
      </c>
      <c r="E332" s="318" t="s">
        <v>275</v>
      </c>
      <c r="F332" s="320">
        <v>6000</v>
      </c>
      <c r="G332" s="320">
        <v>6000</v>
      </c>
      <c r="H332" s="320">
        <v>6000</v>
      </c>
    </row>
    <row r="333" spans="1:11" ht="22.8">
      <c r="A333" s="317" t="s">
        <v>733</v>
      </c>
      <c r="B333" s="318" t="s">
        <v>689</v>
      </c>
      <c r="C333" s="318" t="s">
        <v>400</v>
      </c>
      <c r="D333" s="319" t="s">
        <v>413</v>
      </c>
      <c r="E333" s="318" t="s">
        <v>257</v>
      </c>
      <c r="F333" s="320">
        <v>667000</v>
      </c>
      <c r="G333" s="320">
        <v>667000</v>
      </c>
      <c r="H333" s="320">
        <v>667000</v>
      </c>
    </row>
    <row r="334" spans="1:11" ht="45.6">
      <c r="A334" s="317" t="s">
        <v>613</v>
      </c>
      <c r="B334" s="318" t="s">
        <v>689</v>
      </c>
      <c r="C334" s="318" t="s">
        <v>400</v>
      </c>
      <c r="D334" s="319" t="s">
        <v>413</v>
      </c>
      <c r="E334" s="318" t="s">
        <v>273</v>
      </c>
      <c r="F334" s="320">
        <v>667000</v>
      </c>
      <c r="G334" s="320">
        <v>667000</v>
      </c>
      <c r="H334" s="320">
        <v>667000</v>
      </c>
    </row>
    <row r="335" spans="1:11" ht="45.6">
      <c r="A335" s="317" t="s">
        <v>614</v>
      </c>
      <c r="B335" s="318" t="s">
        <v>689</v>
      </c>
      <c r="C335" s="318" t="s">
        <v>400</v>
      </c>
      <c r="D335" s="319" t="s">
        <v>413</v>
      </c>
      <c r="E335" s="318" t="s">
        <v>275</v>
      </c>
      <c r="F335" s="320">
        <v>667000</v>
      </c>
      <c r="G335" s="320">
        <v>667000</v>
      </c>
      <c r="H335" s="320">
        <v>667000</v>
      </c>
    </row>
    <row r="336" spans="1:11" ht="22.8">
      <c r="A336" s="317" t="s">
        <v>676</v>
      </c>
      <c r="B336" s="318" t="s">
        <v>689</v>
      </c>
      <c r="C336" s="318" t="s">
        <v>415</v>
      </c>
      <c r="D336" s="319" t="s">
        <v>256</v>
      </c>
      <c r="E336" s="318" t="s">
        <v>257</v>
      </c>
      <c r="F336" s="320">
        <v>96967804.469999999</v>
      </c>
      <c r="G336" s="320">
        <v>18489398.359999999</v>
      </c>
      <c r="H336" s="320">
        <v>16983616.91</v>
      </c>
    </row>
    <row r="337" spans="1:9" ht="22.8">
      <c r="A337" s="317" t="s">
        <v>677</v>
      </c>
      <c r="B337" s="318" t="s">
        <v>689</v>
      </c>
      <c r="C337" s="318" t="s">
        <v>417</v>
      </c>
      <c r="D337" s="319" t="s">
        <v>256</v>
      </c>
      <c r="E337" s="318" t="s">
        <v>257</v>
      </c>
      <c r="F337" s="320">
        <v>3048000</v>
      </c>
      <c r="G337" s="320">
        <v>3048000</v>
      </c>
      <c r="H337" s="320">
        <v>3048000</v>
      </c>
    </row>
    <row r="338" spans="1:9" ht="136.80000000000001">
      <c r="A338" s="317" t="s">
        <v>734</v>
      </c>
      <c r="B338" s="318" t="s">
        <v>689</v>
      </c>
      <c r="C338" s="318" t="s">
        <v>417</v>
      </c>
      <c r="D338" s="319" t="s">
        <v>419</v>
      </c>
      <c r="E338" s="318" t="s">
        <v>257</v>
      </c>
      <c r="F338" s="320">
        <v>3000000</v>
      </c>
      <c r="G338" s="320">
        <v>3000000</v>
      </c>
      <c r="H338" s="320">
        <v>3000000</v>
      </c>
    </row>
    <row r="339" spans="1:9" ht="22.8">
      <c r="A339" s="317" t="s">
        <v>629</v>
      </c>
      <c r="B339" s="318" t="s">
        <v>689</v>
      </c>
      <c r="C339" s="318" t="s">
        <v>417</v>
      </c>
      <c r="D339" s="319" t="s">
        <v>419</v>
      </c>
      <c r="E339" s="318" t="s">
        <v>347</v>
      </c>
      <c r="F339" s="320">
        <v>3000000</v>
      </c>
      <c r="G339" s="320">
        <v>3000000</v>
      </c>
      <c r="H339" s="320">
        <v>3000000</v>
      </c>
    </row>
    <row r="340" spans="1:9" ht="22.8">
      <c r="A340" s="317" t="s">
        <v>729</v>
      </c>
      <c r="B340" s="318" t="s">
        <v>689</v>
      </c>
      <c r="C340" s="318" t="s">
        <v>417</v>
      </c>
      <c r="D340" s="319" t="s">
        <v>419</v>
      </c>
      <c r="E340" s="318" t="s">
        <v>396</v>
      </c>
      <c r="F340" s="320">
        <v>3000000</v>
      </c>
      <c r="G340" s="320">
        <v>3000000</v>
      </c>
      <c r="H340" s="320">
        <v>3000000</v>
      </c>
    </row>
    <row r="341" spans="1:9" ht="22.8">
      <c r="A341" s="317" t="s">
        <v>735</v>
      </c>
      <c r="B341" s="318" t="s">
        <v>689</v>
      </c>
      <c r="C341" s="318" t="s">
        <v>417</v>
      </c>
      <c r="D341" s="319" t="s">
        <v>423</v>
      </c>
      <c r="E341" s="318" t="s">
        <v>257</v>
      </c>
      <c r="F341" s="320">
        <v>48000</v>
      </c>
      <c r="G341" s="320">
        <v>48000</v>
      </c>
      <c r="H341" s="320">
        <v>48000</v>
      </c>
    </row>
    <row r="342" spans="1:9" ht="45.6">
      <c r="A342" s="317" t="s">
        <v>613</v>
      </c>
      <c r="B342" s="318" t="s">
        <v>689</v>
      </c>
      <c r="C342" s="318" t="s">
        <v>417</v>
      </c>
      <c r="D342" s="319" t="s">
        <v>423</v>
      </c>
      <c r="E342" s="318" t="s">
        <v>273</v>
      </c>
      <c r="F342" s="320">
        <v>48000</v>
      </c>
      <c r="G342" s="320">
        <v>48000</v>
      </c>
      <c r="H342" s="320">
        <v>48000</v>
      </c>
    </row>
    <row r="343" spans="1:9" ht="45.6">
      <c r="A343" s="317" t="s">
        <v>614</v>
      </c>
      <c r="B343" s="318" t="s">
        <v>689</v>
      </c>
      <c r="C343" s="318" t="s">
        <v>417</v>
      </c>
      <c r="D343" s="319" t="s">
        <v>423</v>
      </c>
      <c r="E343" s="318" t="s">
        <v>275</v>
      </c>
      <c r="F343" s="320">
        <v>48000</v>
      </c>
      <c r="G343" s="320">
        <v>48000</v>
      </c>
      <c r="H343" s="320">
        <v>48000</v>
      </c>
    </row>
    <row r="344" spans="1:9" ht="22.8">
      <c r="A344" s="317" t="s">
        <v>736</v>
      </c>
      <c r="B344" s="318" t="s">
        <v>689</v>
      </c>
      <c r="C344" s="318" t="s">
        <v>425</v>
      </c>
      <c r="D344" s="319" t="s">
        <v>256</v>
      </c>
      <c r="E344" s="318" t="s">
        <v>257</v>
      </c>
      <c r="F344" s="320">
        <v>83001066.010000005</v>
      </c>
      <c r="G344" s="320">
        <v>8542659.9100000001</v>
      </c>
      <c r="H344" s="320">
        <v>7056878.46</v>
      </c>
    </row>
    <row r="345" spans="1:9" ht="45.6">
      <c r="A345" s="317" t="s">
        <v>704</v>
      </c>
      <c r="B345" s="318" t="s">
        <v>689</v>
      </c>
      <c r="C345" s="318" t="s">
        <v>425</v>
      </c>
      <c r="D345" s="319" t="s">
        <v>323</v>
      </c>
      <c r="E345" s="318" t="s">
        <v>257</v>
      </c>
      <c r="F345" s="320">
        <v>977927</v>
      </c>
      <c r="G345" s="320">
        <v>977927</v>
      </c>
      <c r="H345" s="320">
        <v>977927</v>
      </c>
    </row>
    <row r="346" spans="1:9" ht="45.6">
      <c r="A346" s="317" t="s">
        <v>613</v>
      </c>
      <c r="B346" s="318" t="s">
        <v>689</v>
      </c>
      <c r="C346" s="318" t="s">
        <v>425</v>
      </c>
      <c r="D346" s="319" t="s">
        <v>323</v>
      </c>
      <c r="E346" s="318" t="s">
        <v>273</v>
      </c>
      <c r="F346" s="320">
        <v>977927</v>
      </c>
      <c r="G346" s="320">
        <v>977927</v>
      </c>
      <c r="H346" s="320">
        <v>977927</v>
      </c>
    </row>
    <row r="347" spans="1:9" ht="45.6">
      <c r="A347" s="317" t="s">
        <v>614</v>
      </c>
      <c r="B347" s="318" t="s">
        <v>689</v>
      </c>
      <c r="C347" s="318" t="s">
        <v>425</v>
      </c>
      <c r="D347" s="319" t="s">
        <v>323</v>
      </c>
      <c r="E347" s="318" t="s">
        <v>275</v>
      </c>
      <c r="F347" s="320">
        <v>977927</v>
      </c>
      <c r="G347" s="320">
        <v>977927</v>
      </c>
      <c r="H347" s="320">
        <v>977927</v>
      </c>
    </row>
    <row r="348" spans="1:9" ht="114">
      <c r="A348" s="317" t="s">
        <v>737</v>
      </c>
      <c r="B348" s="318" t="s">
        <v>689</v>
      </c>
      <c r="C348" s="318" t="s">
        <v>425</v>
      </c>
      <c r="D348" s="319" t="s">
        <v>427</v>
      </c>
      <c r="E348" s="318" t="s">
        <v>257</v>
      </c>
      <c r="F348" s="320">
        <v>7593924.1100000003</v>
      </c>
      <c r="G348" s="320">
        <v>5593924.1100000003</v>
      </c>
      <c r="H348" s="320">
        <v>5593924.1100000003</v>
      </c>
      <c r="I348" s="13"/>
    </row>
    <row r="349" spans="1:9" ht="45.6">
      <c r="A349" s="317" t="s">
        <v>613</v>
      </c>
      <c r="B349" s="318" t="s">
        <v>689</v>
      </c>
      <c r="C349" s="318" t="s">
        <v>425</v>
      </c>
      <c r="D349" s="319" t="s">
        <v>427</v>
      </c>
      <c r="E349" s="318" t="s">
        <v>273</v>
      </c>
      <c r="F349" s="320">
        <v>3300000</v>
      </c>
      <c r="G349" s="320">
        <v>1300000</v>
      </c>
      <c r="H349" s="320">
        <v>1300000</v>
      </c>
      <c r="I349" s="13"/>
    </row>
    <row r="350" spans="1:9" ht="45.6">
      <c r="A350" s="317" t="s">
        <v>614</v>
      </c>
      <c r="B350" s="318" t="s">
        <v>689</v>
      </c>
      <c r="C350" s="318" t="s">
        <v>425</v>
      </c>
      <c r="D350" s="319" t="s">
        <v>427</v>
      </c>
      <c r="E350" s="318" t="s">
        <v>275</v>
      </c>
      <c r="F350" s="320">
        <v>3300000</v>
      </c>
      <c r="G350" s="320">
        <v>1300000</v>
      </c>
      <c r="H350" s="320">
        <v>1300000</v>
      </c>
      <c r="I350" s="13"/>
    </row>
    <row r="351" spans="1:9" ht="22.8">
      <c r="A351" s="317" t="s">
        <v>629</v>
      </c>
      <c r="B351" s="318" t="s">
        <v>689</v>
      </c>
      <c r="C351" s="318" t="s">
        <v>425</v>
      </c>
      <c r="D351" s="319" t="s">
        <v>427</v>
      </c>
      <c r="E351" s="318" t="s">
        <v>347</v>
      </c>
      <c r="F351" s="320">
        <v>4293924.1100000003</v>
      </c>
      <c r="G351" s="320">
        <v>4293924.1100000003</v>
      </c>
      <c r="H351" s="320">
        <v>4293924.1100000003</v>
      </c>
      <c r="I351" s="13"/>
    </row>
    <row r="352" spans="1:9" ht="22.8">
      <c r="A352" s="317" t="s">
        <v>729</v>
      </c>
      <c r="B352" s="318" t="s">
        <v>689</v>
      </c>
      <c r="C352" s="318" t="s">
        <v>425</v>
      </c>
      <c r="D352" s="319" t="s">
        <v>427</v>
      </c>
      <c r="E352" s="318" t="s">
        <v>396</v>
      </c>
      <c r="F352" s="320">
        <v>4293924.1100000003</v>
      </c>
      <c r="G352" s="320">
        <v>4293924.1100000003</v>
      </c>
      <c r="H352" s="320">
        <v>4293924.1100000003</v>
      </c>
      <c r="I352" s="13"/>
    </row>
    <row r="353" spans="1:11" ht="45.6">
      <c r="A353" s="317" t="s">
        <v>738</v>
      </c>
      <c r="B353" s="318" t="s">
        <v>689</v>
      </c>
      <c r="C353" s="318" t="s">
        <v>425</v>
      </c>
      <c r="D353" s="319" t="s">
        <v>429</v>
      </c>
      <c r="E353" s="318" t="s">
        <v>257</v>
      </c>
      <c r="F353" s="320">
        <v>6227337.6500000004</v>
      </c>
      <c r="G353" s="320">
        <v>970808.8</v>
      </c>
      <c r="H353" s="320">
        <v>0</v>
      </c>
      <c r="I353" s="13"/>
    </row>
    <row r="354" spans="1:11" ht="45.6">
      <c r="A354" s="317" t="s">
        <v>723</v>
      </c>
      <c r="B354" s="318" t="s">
        <v>689</v>
      </c>
      <c r="C354" s="318" t="s">
        <v>425</v>
      </c>
      <c r="D354" s="319" t="s">
        <v>429</v>
      </c>
      <c r="E354" s="318" t="s">
        <v>384</v>
      </c>
      <c r="F354" s="320">
        <v>6227337.6500000004</v>
      </c>
      <c r="G354" s="320">
        <v>970808.8</v>
      </c>
      <c r="H354" s="320">
        <v>0</v>
      </c>
      <c r="I354" s="13"/>
    </row>
    <row r="355" spans="1:11" ht="22.8">
      <c r="A355" s="317" t="s">
        <v>724</v>
      </c>
      <c r="B355" s="318" t="s">
        <v>689</v>
      </c>
      <c r="C355" s="318" t="s">
        <v>425</v>
      </c>
      <c r="D355" s="319" t="s">
        <v>429</v>
      </c>
      <c r="E355" s="318" t="s">
        <v>386</v>
      </c>
      <c r="F355" s="320">
        <v>6227337.6500000004</v>
      </c>
      <c r="G355" s="320">
        <v>970808.8</v>
      </c>
      <c r="H355" s="320">
        <v>0</v>
      </c>
      <c r="I355" s="13"/>
    </row>
    <row r="356" spans="1:11" ht="45.6">
      <c r="A356" s="317" t="s">
        <v>739</v>
      </c>
      <c r="B356" s="318" t="s">
        <v>689</v>
      </c>
      <c r="C356" s="318" t="s">
        <v>425</v>
      </c>
      <c r="D356" s="319" t="s">
        <v>431</v>
      </c>
      <c r="E356" s="318" t="s">
        <v>257</v>
      </c>
      <c r="F356" s="320">
        <v>57894736.840000004</v>
      </c>
      <c r="G356" s="320">
        <v>0</v>
      </c>
      <c r="H356" s="320">
        <v>0</v>
      </c>
      <c r="I356" s="13"/>
    </row>
    <row r="357" spans="1:11" ht="45.6">
      <c r="A357" s="317" t="s">
        <v>723</v>
      </c>
      <c r="B357" s="318" t="s">
        <v>689</v>
      </c>
      <c r="C357" s="318" t="s">
        <v>425</v>
      </c>
      <c r="D357" s="319" t="s">
        <v>431</v>
      </c>
      <c r="E357" s="318" t="s">
        <v>384</v>
      </c>
      <c r="F357" s="320">
        <v>57894736.840000004</v>
      </c>
      <c r="G357" s="320">
        <v>0</v>
      </c>
      <c r="H357" s="320">
        <v>0</v>
      </c>
      <c r="I357" s="13"/>
    </row>
    <row r="358" spans="1:11" ht="22.8">
      <c r="A358" s="317" t="s">
        <v>724</v>
      </c>
      <c r="B358" s="318" t="s">
        <v>689</v>
      </c>
      <c r="C358" s="318" t="s">
        <v>425</v>
      </c>
      <c r="D358" s="319" t="s">
        <v>431</v>
      </c>
      <c r="E358" s="318" t="s">
        <v>386</v>
      </c>
      <c r="F358" s="320">
        <v>57894736.840000004</v>
      </c>
      <c r="G358" s="320">
        <v>0</v>
      </c>
      <c r="H358" s="320">
        <v>0</v>
      </c>
    </row>
    <row r="359" spans="1:11" ht="45.6">
      <c r="A359" s="317" t="s">
        <v>738</v>
      </c>
      <c r="B359" s="318" t="s">
        <v>689</v>
      </c>
      <c r="C359" s="318" t="s">
        <v>425</v>
      </c>
      <c r="D359" s="319" t="s">
        <v>432</v>
      </c>
      <c r="E359" s="318" t="s">
        <v>257</v>
      </c>
      <c r="F359" s="320">
        <v>0</v>
      </c>
      <c r="G359" s="320">
        <v>1000000</v>
      </c>
      <c r="H359" s="320">
        <v>485027.35</v>
      </c>
    </row>
    <row r="360" spans="1:11" ht="45.6">
      <c r="A360" s="317" t="s">
        <v>723</v>
      </c>
      <c r="B360" s="318" t="s">
        <v>689</v>
      </c>
      <c r="C360" s="318" t="s">
        <v>425</v>
      </c>
      <c r="D360" s="319" t="s">
        <v>432</v>
      </c>
      <c r="E360" s="318" t="s">
        <v>384</v>
      </c>
      <c r="F360" s="320">
        <v>0</v>
      </c>
      <c r="G360" s="320">
        <v>1000000</v>
      </c>
      <c r="H360" s="320">
        <v>485027.35</v>
      </c>
    </row>
    <row r="361" spans="1:11" ht="22.8">
      <c r="A361" s="317" t="s">
        <v>724</v>
      </c>
      <c r="B361" s="318" t="s">
        <v>689</v>
      </c>
      <c r="C361" s="318" t="s">
        <v>425</v>
      </c>
      <c r="D361" s="319" t="s">
        <v>432</v>
      </c>
      <c r="E361" s="318" t="s">
        <v>386</v>
      </c>
      <c r="F361" s="320">
        <v>0</v>
      </c>
      <c r="G361" s="320">
        <v>1000000</v>
      </c>
      <c r="H361" s="320">
        <v>485027.35</v>
      </c>
    </row>
    <row r="362" spans="1:11" ht="45.6">
      <c r="A362" s="317" t="s">
        <v>739</v>
      </c>
      <c r="B362" s="318" t="s">
        <v>689</v>
      </c>
      <c r="C362" s="318" t="s">
        <v>425</v>
      </c>
      <c r="D362" s="319" t="s">
        <v>433</v>
      </c>
      <c r="E362" s="318" t="s">
        <v>257</v>
      </c>
      <c r="F362" s="320">
        <v>9700547</v>
      </c>
      <c r="G362" s="320">
        <v>0</v>
      </c>
      <c r="H362" s="320">
        <v>0</v>
      </c>
    </row>
    <row r="363" spans="1:11" ht="45.6">
      <c r="A363" s="317" t="s">
        <v>723</v>
      </c>
      <c r="B363" s="318" t="s">
        <v>689</v>
      </c>
      <c r="C363" s="318" t="s">
        <v>425</v>
      </c>
      <c r="D363" s="319" t="s">
        <v>433</v>
      </c>
      <c r="E363" s="318" t="s">
        <v>384</v>
      </c>
      <c r="F363" s="320">
        <v>9700547</v>
      </c>
      <c r="G363" s="320">
        <v>0</v>
      </c>
      <c r="H363" s="320">
        <v>0</v>
      </c>
    </row>
    <row r="364" spans="1:11" ht="22.8">
      <c r="A364" s="317" t="s">
        <v>724</v>
      </c>
      <c r="B364" s="318" t="s">
        <v>689</v>
      </c>
      <c r="C364" s="318" t="s">
        <v>425</v>
      </c>
      <c r="D364" s="319" t="s">
        <v>433</v>
      </c>
      <c r="E364" s="318" t="s">
        <v>386</v>
      </c>
      <c r="F364" s="320">
        <v>9700547</v>
      </c>
      <c r="G364" s="320">
        <v>0</v>
      </c>
      <c r="H364" s="320">
        <v>0</v>
      </c>
      <c r="I364" s="14"/>
      <c r="J364" s="14"/>
      <c r="K364" s="14"/>
    </row>
    <row r="365" spans="1:11" ht="22.8">
      <c r="A365" s="317" t="s">
        <v>740</v>
      </c>
      <c r="B365" s="318" t="s">
        <v>689</v>
      </c>
      <c r="C365" s="318" t="s">
        <v>425</v>
      </c>
      <c r="D365" s="319" t="s">
        <v>435</v>
      </c>
      <c r="E365" s="318" t="s">
        <v>257</v>
      </c>
      <c r="F365" s="320">
        <v>606593.41</v>
      </c>
      <c r="G365" s="320">
        <v>0</v>
      </c>
      <c r="H365" s="320">
        <v>0</v>
      </c>
      <c r="I365" s="13"/>
      <c r="J365" s="13"/>
      <c r="K365" s="13"/>
    </row>
    <row r="366" spans="1:11" ht="45.6">
      <c r="A366" s="317" t="s">
        <v>613</v>
      </c>
      <c r="B366" s="318" t="s">
        <v>689</v>
      </c>
      <c r="C366" s="318" t="s">
        <v>425</v>
      </c>
      <c r="D366" s="319" t="s">
        <v>435</v>
      </c>
      <c r="E366" s="318" t="s">
        <v>273</v>
      </c>
      <c r="F366" s="320">
        <v>606593.41</v>
      </c>
      <c r="G366" s="320">
        <v>0</v>
      </c>
      <c r="H366" s="320">
        <v>0</v>
      </c>
    </row>
    <row r="367" spans="1:11" ht="45.6">
      <c r="A367" s="317" t="s">
        <v>614</v>
      </c>
      <c r="B367" s="318" t="s">
        <v>689</v>
      </c>
      <c r="C367" s="318" t="s">
        <v>425</v>
      </c>
      <c r="D367" s="319" t="s">
        <v>435</v>
      </c>
      <c r="E367" s="318" t="s">
        <v>275</v>
      </c>
      <c r="F367" s="320">
        <v>606593.41</v>
      </c>
      <c r="G367" s="320">
        <v>0</v>
      </c>
      <c r="H367" s="320">
        <v>0</v>
      </c>
    </row>
    <row r="368" spans="1:11" ht="22.8">
      <c r="A368" s="317" t="s">
        <v>741</v>
      </c>
      <c r="B368" s="318" t="s">
        <v>689</v>
      </c>
      <c r="C368" s="318" t="s">
        <v>437</v>
      </c>
      <c r="D368" s="319" t="s">
        <v>256</v>
      </c>
      <c r="E368" s="318" t="s">
        <v>257</v>
      </c>
      <c r="F368" s="320">
        <v>10918738.460000001</v>
      </c>
      <c r="G368" s="320">
        <v>6898738.4500000002</v>
      </c>
      <c r="H368" s="320">
        <v>6878738.4500000002</v>
      </c>
    </row>
    <row r="369" spans="1:8" ht="45.6">
      <c r="A369" s="317" t="s">
        <v>742</v>
      </c>
      <c r="B369" s="318" t="s">
        <v>689</v>
      </c>
      <c r="C369" s="318" t="s">
        <v>437</v>
      </c>
      <c r="D369" s="319" t="s">
        <v>439</v>
      </c>
      <c r="E369" s="318" t="s">
        <v>257</v>
      </c>
      <c r="F369" s="320">
        <v>4000000</v>
      </c>
      <c r="G369" s="320">
        <v>0</v>
      </c>
      <c r="H369" s="320">
        <v>0</v>
      </c>
    </row>
    <row r="370" spans="1:8" ht="45.6">
      <c r="A370" s="317" t="s">
        <v>613</v>
      </c>
      <c r="B370" s="318" t="s">
        <v>689</v>
      </c>
      <c r="C370" s="318" t="s">
        <v>437</v>
      </c>
      <c r="D370" s="319" t="s">
        <v>439</v>
      </c>
      <c r="E370" s="318" t="s">
        <v>273</v>
      </c>
      <c r="F370" s="320">
        <v>4000000</v>
      </c>
      <c r="G370" s="320">
        <v>0</v>
      </c>
      <c r="H370" s="320">
        <v>0</v>
      </c>
    </row>
    <row r="371" spans="1:8" ht="45.6">
      <c r="A371" s="317" t="s">
        <v>614</v>
      </c>
      <c r="B371" s="318" t="s">
        <v>689</v>
      </c>
      <c r="C371" s="318" t="s">
        <v>437</v>
      </c>
      <c r="D371" s="319" t="s">
        <v>439</v>
      </c>
      <c r="E371" s="318" t="s">
        <v>275</v>
      </c>
      <c r="F371" s="320">
        <v>4000000</v>
      </c>
      <c r="G371" s="320">
        <v>0</v>
      </c>
      <c r="H371" s="320">
        <v>0</v>
      </c>
    </row>
    <row r="372" spans="1:8" ht="22.8">
      <c r="A372" s="317" t="s">
        <v>743</v>
      </c>
      <c r="B372" s="318" t="s">
        <v>689</v>
      </c>
      <c r="C372" s="318" t="s">
        <v>437</v>
      </c>
      <c r="D372" s="319" t="s">
        <v>441</v>
      </c>
      <c r="E372" s="318" t="s">
        <v>257</v>
      </c>
      <c r="F372" s="320">
        <v>6918738.46</v>
      </c>
      <c r="G372" s="320">
        <v>6898738.4500000002</v>
      </c>
      <c r="H372" s="320">
        <v>6878738.4500000002</v>
      </c>
    </row>
    <row r="373" spans="1:8" ht="22.8">
      <c r="A373" s="317" t="s">
        <v>615</v>
      </c>
      <c r="B373" s="318" t="s">
        <v>689</v>
      </c>
      <c r="C373" s="318" t="s">
        <v>437</v>
      </c>
      <c r="D373" s="319" t="s">
        <v>441</v>
      </c>
      <c r="E373" s="318" t="s">
        <v>282</v>
      </c>
      <c r="F373" s="320">
        <v>6918738.46</v>
      </c>
      <c r="G373" s="320">
        <v>6898738.4500000002</v>
      </c>
      <c r="H373" s="320">
        <v>6878738.4500000002</v>
      </c>
    </row>
    <row r="374" spans="1:8" ht="68.400000000000006">
      <c r="A374" s="317" t="s">
        <v>716</v>
      </c>
      <c r="B374" s="318" t="s">
        <v>689</v>
      </c>
      <c r="C374" s="318" t="s">
        <v>437</v>
      </c>
      <c r="D374" s="319" t="s">
        <v>441</v>
      </c>
      <c r="E374" s="318" t="s">
        <v>367</v>
      </c>
      <c r="F374" s="320">
        <v>6918738.46</v>
      </c>
      <c r="G374" s="320">
        <v>6898738.4500000002</v>
      </c>
      <c r="H374" s="320">
        <v>6878738.4500000002</v>
      </c>
    </row>
    <row r="375" spans="1:8" ht="22.8">
      <c r="A375" s="317" t="s">
        <v>744</v>
      </c>
      <c r="B375" s="318" t="s">
        <v>689</v>
      </c>
      <c r="C375" s="318" t="s">
        <v>443</v>
      </c>
      <c r="D375" s="319" t="s">
        <v>256</v>
      </c>
      <c r="E375" s="318" t="s">
        <v>257</v>
      </c>
      <c r="F375" s="320">
        <v>1224000</v>
      </c>
      <c r="G375" s="320">
        <v>1244000</v>
      </c>
      <c r="H375" s="320">
        <v>1264000</v>
      </c>
    </row>
    <row r="376" spans="1:8" ht="22.8">
      <c r="A376" s="317" t="s">
        <v>745</v>
      </c>
      <c r="B376" s="318" t="s">
        <v>689</v>
      </c>
      <c r="C376" s="318" t="s">
        <v>445</v>
      </c>
      <c r="D376" s="319" t="s">
        <v>256</v>
      </c>
      <c r="E376" s="318" t="s">
        <v>257</v>
      </c>
      <c r="F376" s="320">
        <v>392000</v>
      </c>
      <c r="G376" s="320">
        <v>0</v>
      </c>
      <c r="H376" s="320">
        <v>0</v>
      </c>
    </row>
    <row r="377" spans="1:8" ht="22.8">
      <c r="A377" s="317" t="s">
        <v>746</v>
      </c>
      <c r="B377" s="318" t="s">
        <v>689</v>
      </c>
      <c r="C377" s="318" t="s">
        <v>445</v>
      </c>
      <c r="D377" s="319" t="s">
        <v>447</v>
      </c>
      <c r="E377" s="318" t="s">
        <v>257</v>
      </c>
      <c r="F377" s="320">
        <v>392000</v>
      </c>
      <c r="G377" s="320">
        <v>0</v>
      </c>
      <c r="H377" s="320">
        <v>0</v>
      </c>
    </row>
    <row r="378" spans="1:8" ht="45.6">
      <c r="A378" s="317" t="s">
        <v>613</v>
      </c>
      <c r="B378" s="318" t="s">
        <v>689</v>
      </c>
      <c r="C378" s="318" t="s">
        <v>445</v>
      </c>
      <c r="D378" s="319" t="s">
        <v>447</v>
      </c>
      <c r="E378" s="318" t="s">
        <v>273</v>
      </c>
      <c r="F378" s="320">
        <v>392000</v>
      </c>
      <c r="G378" s="320">
        <v>0</v>
      </c>
      <c r="H378" s="320">
        <v>0</v>
      </c>
    </row>
    <row r="379" spans="1:8" ht="45.6">
      <c r="A379" s="317" t="s">
        <v>614</v>
      </c>
      <c r="B379" s="318" t="s">
        <v>689</v>
      </c>
      <c r="C379" s="318" t="s">
        <v>445</v>
      </c>
      <c r="D379" s="319" t="s">
        <v>447</v>
      </c>
      <c r="E379" s="318" t="s">
        <v>275</v>
      </c>
      <c r="F379" s="320">
        <v>392000</v>
      </c>
      <c r="G379" s="320">
        <v>0</v>
      </c>
      <c r="H379" s="320">
        <v>0</v>
      </c>
    </row>
    <row r="380" spans="1:8" ht="22.8">
      <c r="A380" s="317" t="s">
        <v>747</v>
      </c>
      <c r="B380" s="318" t="s">
        <v>689</v>
      </c>
      <c r="C380" s="318" t="s">
        <v>449</v>
      </c>
      <c r="D380" s="319" t="s">
        <v>256</v>
      </c>
      <c r="E380" s="318" t="s">
        <v>257</v>
      </c>
      <c r="F380" s="320">
        <v>832000</v>
      </c>
      <c r="G380" s="320">
        <v>1244000</v>
      </c>
      <c r="H380" s="320">
        <v>1264000</v>
      </c>
    </row>
    <row r="381" spans="1:8" ht="22.8">
      <c r="A381" s="317" t="s">
        <v>746</v>
      </c>
      <c r="B381" s="318" t="s">
        <v>689</v>
      </c>
      <c r="C381" s="318" t="s">
        <v>449</v>
      </c>
      <c r="D381" s="319" t="s">
        <v>447</v>
      </c>
      <c r="E381" s="318" t="s">
        <v>257</v>
      </c>
      <c r="F381" s="320">
        <v>832000</v>
      </c>
      <c r="G381" s="320">
        <v>1244000</v>
      </c>
      <c r="H381" s="320">
        <v>1264000</v>
      </c>
    </row>
    <row r="382" spans="1:8" ht="45.6">
      <c r="A382" s="317" t="s">
        <v>613</v>
      </c>
      <c r="B382" s="318" t="s">
        <v>689</v>
      </c>
      <c r="C382" s="318" t="s">
        <v>449</v>
      </c>
      <c r="D382" s="319" t="s">
        <v>447</v>
      </c>
      <c r="E382" s="318" t="s">
        <v>273</v>
      </c>
      <c r="F382" s="320">
        <v>832000</v>
      </c>
      <c r="G382" s="320">
        <v>1244000</v>
      </c>
      <c r="H382" s="320">
        <v>1264000</v>
      </c>
    </row>
    <row r="383" spans="1:8" ht="45.6">
      <c r="A383" s="317" t="s">
        <v>614</v>
      </c>
      <c r="B383" s="318" t="s">
        <v>689</v>
      </c>
      <c r="C383" s="318" t="s">
        <v>449</v>
      </c>
      <c r="D383" s="319" t="s">
        <v>447</v>
      </c>
      <c r="E383" s="318" t="s">
        <v>275</v>
      </c>
      <c r="F383" s="320">
        <v>832000</v>
      </c>
      <c r="G383" s="320">
        <v>1244000</v>
      </c>
      <c r="H383" s="320">
        <v>1264000</v>
      </c>
    </row>
    <row r="384" spans="1:8" ht="22.8">
      <c r="A384" s="317" t="s">
        <v>639</v>
      </c>
      <c r="B384" s="318" t="s">
        <v>689</v>
      </c>
      <c r="C384" s="318" t="s">
        <v>451</v>
      </c>
      <c r="D384" s="319" t="s">
        <v>256</v>
      </c>
      <c r="E384" s="318" t="s">
        <v>257</v>
      </c>
      <c r="F384" s="320">
        <v>1017000</v>
      </c>
      <c r="G384" s="320">
        <v>0</v>
      </c>
      <c r="H384" s="320">
        <v>0</v>
      </c>
    </row>
    <row r="385" spans="1:8" ht="22.8">
      <c r="A385" s="317" t="s">
        <v>748</v>
      </c>
      <c r="B385" s="318" t="s">
        <v>689</v>
      </c>
      <c r="C385" s="318" t="s">
        <v>453</v>
      </c>
      <c r="D385" s="319" t="s">
        <v>256</v>
      </c>
      <c r="E385" s="318" t="s">
        <v>257</v>
      </c>
      <c r="F385" s="320">
        <v>1000000</v>
      </c>
      <c r="G385" s="320">
        <v>0</v>
      </c>
      <c r="H385" s="320">
        <v>0</v>
      </c>
    </row>
    <row r="386" spans="1:8" ht="45.6">
      <c r="A386" s="317" t="s">
        <v>738</v>
      </c>
      <c r="B386" s="318" t="s">
        <v>689</v>
      </c>
      <c r="C386" s="318" t="s">
        <v>453</v>
      </c>
      <c r="D386" s="319" t="s">
        <v>462</v>
      </c>
      <c r="E386" s="318" t="s">
        <v>257</v>
      </c>
      <c r="F386" s="320">
        <v>1000000</v>
      </c>
      <c r="G386" s="320">
        <v>0</v>
      </c>
      <c r="H386" s="320">
        <v>0</v>
      </c>
    </row>
    <row r="387" spans="1:8" ht="45.6">
      <c r="A387" s="317" t="s">
        <v>723</v>
      </c>
      <c r="B387" s="318" t="s">
        <v>689</v>
      </c>
      <c r="C387" s="318" t="s">
        <v>453</v>
      </c>
      <c r="D387" s="319" t="s">
        <v>462</v>
      </c>
      <c r="E387" s="318" t="s">
        <v>384</v>
      </c>
      <c r="F387" s="320">
        <v>1000000</v>
      </c>
      <c r="G387" s="320">
        <v>0</v>
      </c>
      <c r="H387" s="320">
        <v>0</v>
      </c>
    </row>
    <row r="388" spans="1:8" ht="22.8">
      <c r="A388" s="317" t="s">
        <v>724</v>
      </c>
      <c r="B388" s="318" t="s">
        <v>689</v>
      </c>
      <c r="C388" s="318" t="s">
        <v>453</v>
      </c>
      <c r="D388" s="319" t="s">
        <v>462</v>
      </c>
      <c r="E388" s="318" t="s">
        <v>386</v>
      </c>
      <c r="F388" s="320">
        <v>1000000</v>
      </c>
      <c r="G388" s="320">
        <v>0</v>
      </c>
      <c r="H388" s="320">
        <v>0</v>
      </c>
    </row>
    <row r="389" spans="1:8" ht="22.8">
      <c r="A389" s="317" t="s">
        <v>749</v>
      </c>
      <c r="B389" s="318" t="s">
        <v>689</v>
      </c>
      <c r="C389" s="318" t="s">
        <v>464</v>
      </c>
      <c r="D389" s="319" t="s">
        <v>256</v>
      </c>
      <c r="E389" s="318" t="s">
        <v>257</v>
      </c>
      <c r="F389" s="320">
        <v>17000</v>
      </c>
      <c r="G389" s="320">
        <v>0</v>
      </c>
      <c r="H389" s="320">
        <v>0</v>
      </c>
    </row>
    <row r="390" spans="1:8" ht="45.6">
      <c r="A390" s="317" t="s">
        <v>738</v>
      </c>
      <c r="B390" s="318" t="s">
        <v>689</v>
      </c>
      <c r="C390" s="318" t="s">
        <v>464</v>
      </c>
      <c r="D390" s="319" t="s">
        <v>462</v>
      </c>
      <c r="E390" s="318" t="s">
        <v>257</v>
      </c>
      <c r="F390" s="320">
        <v>17000</v>
      </c>
      <c r="G390" s="320">
        <v>0</v>
      </c>
      <c r="H390" s="320">
        <v>0</v>
      </c>
    </row>
    <row r="391" spans="1:8" ht="45.6">
      <c r="A391" s="317" t="s">
        <v>723</v>
      </c>
      <c r="B391" s="318" t="s">
        <v>689</v>
      </c>
      <c r="C391" s="318" t="s">
        <v>464</v>
      </c>
      <c r="D391" s="319" t="s">
        <v>462</v>
      </c>
      <c r="E391" s="318" t="s">
        <v>384</v>
      </c>
      <c r="F391" s="320">
        <v>17000</v>
      </c>
      <c r="G391" s="320">
        <v>0</v>
      </c>
      <c r="H391" s="320">
        <v>0</v>
      </c>
    </row>
    <row r="392" spans="1:8" ht="22.8">
      <c r="A392" s="317" t="s">
        <v>724</v>
      </c>
      <c r="B392" s="318" t="s">
        <v>689</v>
      </c>
      <c r="C392" s="318" t="s">
        <v>464</v>
      </c>
      <c r="D392" s="319" t="s">
        <v>462</v>
      </c>
      <c r="E392" s="318" t="s">
        <v>386</v>
      </c>
      <c r="F392" s="320">
        <v>17000</v>
      </c>
      <c r="G392" s="320">
        <v>0</v>
      </c>
      <c r="H392" s="320">
        <v>0</v>
      </c>
    </row>
    <row r="393" spans="1:8" ht="22.8">
      <c r="A393" s="317" t="s">
        <v>750</v>
      </c>
      <c r="B393" s="318" t="s">
        <v>689</v>
      </c>
      <c r="C393" s="318" t="s">
        <v>536</v>
      </c>
      <c r="D393" s="319" t="s">
        <v>256</v>
      </c>
      <c r="E393" s="318" t="s">
        <v>257</v>
      </c>
      <c r="F393" s="320">
        <v>27107332.260000002</v>
      </c>
      <c r="G393" s="320">
        <v>26933832.260000002</v>
      </c>
      <c r="H393" s="320">
        <v>26392832.260000002</v>
      </c>
    </row>
    <row r="394" spans="1:8" ht="22.8">
      <c r="A394" s="317" t="s">
        <v>751</v>
      </c>
      <c r="B394" s="318" t="s">
        <v>689</v>
      </c>
      <c r="C394" s="318" t="s">
        <v>538</v>
      </c>
      <c r="D394" s="319" t="s">
        <v>256</v>
      </c>
      <c r="E394" s="318" t="s">
        <v>257</v>
      </c>
      <c r="F394" s="320">
        <v>9997207.2599999998</v>
      </c>
      <c r="G394" s="320">
        <v>9997207.2599999998</v>
      </c>
      <c r="H394" s="320">
        <v>9997207.2599999998</v>
      </c>
    </row>
    <row r="395" spans="1:8" ht="35.25" customHeight="1">
      <c r="A395" s="317" t="s">
        <v>752</v>
      </c>
      <c r="B395" s="318" t="s">
        <v>689</v>
      </c>
      <c r="C395" s="318" t="s">
        <v>538</v>
      </c>
      <c r="D395" s="319" t="s">
        <v>540</v>
      </c>
      <c r="E395" s="318" t="s">
        <v>257</v>
      </c>
      <c r="F395" s="320">
        <v>9997207.2599999998</v>
      </c>
      <c r="G395" s="320">
        <v>9997207.2599999998</v>
      </c>
      <c r="H395" s="320">
        <v>9997207.2599999998</v>
      </c>
    </row>
    <row r="396" spans="1:8" ht="39" customHeight="1">
      <c r="A396" s="317" t="s">
        <v>647</v>
      </c>
      <c r="B396" s="318" t="s">
        <v>689</v>
      </c>
      <c r="C396" s="318" t="s">
        <v>538</v>
      </c>
      <c r="D396" s="319" t="s">
        <v>540</v>
      </c>
      <c r="E396" s="318" t="s">
        <v>493</v>
      </c>
      <c r="F396" s="320">
        <v>9997207.2599999998</v>
      </c>
      <c r="G396" s="320">
        <v>9997207.2599999998</v>
      </c>
      <c r="H396" s="320">
        <v>9997207.2599999998</v>
      </c>
    </row>
    <row r="397" spans="1:8" ht="37.5" customHeight="1">
      <c r="A397" s="317" t="s">
        <v>753</v>
      </c>
      <c r="B397" s="318" t="s">
        <v>689</v>
      </c>
      <c r="C397" s="318" t="s">
        <v>538</v>
      </c>
      <c r="D397" s="319" t="s">
        <v>540</v>
      </c>
      <c r="E397" s="318" t="s">
        <v>542</v>
      </c>
      <c r="F397" s="320">
        <v>9997207.2599999998</v>
      </c>
      <c r="G397" s="320">
        <v>9997207.2599999998</v>
      </c>
      <c r="H397" s="320">
        <v>9997207.2599999998</v>
      </c>
    </row>
    <row r="398" spans="1:8" ht="22.8">
      <c r="A398" s="317" t="s">
        <v>754</v>
      </c>
      <c r="B398" s="318" t="s">
        <v>689</v>
      </c>
      <c r="C398" s="318" t="s">
        <v>544</v>
      </c>
      <c r="D398" s="319" t="s">
        <v>256</v>
      </c>
      <c r="E398" s="318" t="s">
        <v>257</v>
      </c>
      <c r="F398" s="320">
        <v>226400</v>
      </c>
      <c r="G398" s="320">
        <v>226400</v>
      </c>
      <c r="H398" s="320">
        <v>226400</v>
      </c>
    </row>
    <row r="399" spans="1:8" ht="45.6">
      <c r="A399" s="317" t="s">
        <v>755</v>
      </c>
      <c r="B399" s="318" t="s">
        <v>689</v>
      </c>
      <c r="C399" s="318" t="s">
        <v>544</v>
      </c>
      <c r="D399" s="319" t="s">
        <v>546</v>
      </c>
      <c r="E399" s="318" t="s">
        <v>257</v>
      </c>
      <c r="F399" s="320">
        <v>76400</v>
      </c>
      <c r="G399" s="320">
        <v>76400</v>
      </c>
      <c r="H399" s="320">
        <v>76400</v>
      </c>
    </row>
    <row r="400" spans="1:8" ht="41.25" customHeight="1">
      <c r="A400" s="317" t="s">
        <v>647</v>
      </c>
      <c r="B400" s="318" t="s">
        <v>689</v>
      </c>
      <c r="C400" s="318" t="s">
        <v>544</v>
      </c>
      <c r="D400" s="319" t="s">
        <v>546</v>
      </c>
      <c r="E400" s="318" t="s">
        <v>493</v>
      </c>
      <c r="F400" s="320">
        <v>76400</v>
      </c>
      <c r="G400" s="320">
        <v>76400</v>
      </c>
      <c r="H400" s="320">
        <v>76400</v>
      </c>
    </row>
    <row r="401" spans="1:8" ht="48.75" customHeight="1">
      <c r="A401" s="317" t="s">
        <v>753</v>
      </c>
      <c r="B401" s="318" t="s">
        <v>689</v>
      </c>
      <c r="C401" s="318" t="s">
        <v>544</v>
      </c>
      <c r="D401" s="319" t="s">
        <v>546</v>
      </c>
      <c r="E401" s="318" t="s">
        <v>542</v>
      </c>
      <c r="F401" s="320">
        <v>76400</v>
      </c>
      <c r="G401" s="320">
        <v>76400</v>
      </c>
      <c r="H401" s="320">
        <v>76400</v>
      </c>
    </row>
    <row r="402" spans="1:8" ht="45.6">
      <c r="A402" s="317" t="s">
        <v>756</v>
      </c>
      <c r="B402" s="318" t="s">
        <v>689</v>
      </c>
      <c r="C402" s="318" t="s">
        <v>544</v>
      </c>
      <c r="D402" s="319" t="s">
        <v>548</v>
      </c>
      <c r="E402" s="318" t="s">
        <v>257</v>
      </c>
      <c r="F402" s="320">
        <v>150000</v>
      </c>
      <c r="G402" s="320">
        <v>150000</v>
      </c>
      <c r="H402" s="320">
        <v>150000</v>
      </c>
    </row>
    <row r="403" spans="1:8" ht="22.8">
      <c r="A403" s="317" t="s">
        <v>647</v>
      </c>
      <c r="B403" s="318" t="s">
        <v>689</v>
      </c>
      <c r="C403" s="318" t="s">
        <v>544</v>
      </c>
      <c r="D403" s="319" t="s">
        <v>548</v>
      </c>
      <c r="E403" s="318" t="s">
        <v>493</v>
      </c>
      <c r="F403" s="320">
        <v>150000</v>
      </c>
      <c r="G403" s="320">
        <v>150000</v>
      </c>
      <c r="H403" s="320">
        <v>150000</v>
      </c>
    </row>
    <row r="404" spans="1:8" ht="46.5" customHeight="1">
      <c r="A404" s="317" t="s">
        <v>651</v>
      </c>
      <c r="B404" s="318" t="s">
        <v>689</v>
      </c>
      <c r="C404" s="318" t="s">
        <v>544</v>
      </c>
      <c r="D404" s="319" t="s">
        <v>548</v>
      </c>
      <c r="E404" s="318" t="s">
        <v>507</v>
      </c>
      <c r="F404" s="320">
        <v>150000</v>
      </c>
      <c r="G404" s="320">
        <v>150000</v>
      </c>
      <c r="H404" s="320">
        <v>150000</v>
      </c>
    </row>
    <row r="405" spans="1:8" ht="22.8">
      <c r="A405" s="317" t="s">
        <v>757</v>
      </c>
      <c r="B405" s="318" t="s">
        <v>689</v>
      </c>
      <c r="C405" s="318" t="s">
        <v>550</v>
      </c>
      <c r="D405" s="319" t="s">
        <v>256</v>
      </c>
      <c r="E405" s="318" t="s">
        <v>257</v>
      </c>
      <c r="F405" s="320">
        <v>16392725</v>
      </c>
      <c r="G405" s="320">
        <v>16219225</v>
      </c>
      <c r="H405" s="320">
        <v>15678225</v>
      </c>
    </row>
    <row r="406" spans="1:8" ht="46.5" customHeight="1">
      <c r="A406" s="317" t="s">
        <v>695</v>
      </c>
      <c r="B406" s="318" t="s">
        <v>689</v>
      </c>
      <c r="C406" s="318" t="s">
        <v>550</v>
      </c>
      <c r="D406" s="319" t="s">
        <v>551</v>
      </c>
      <c r="E406" s="318" t="s">
        <v>257</v>
      </c>
      <c r="F406" s="320">
        <v>113000</v>
      </c>
      <c r="G406" s="320">
        <v>113000</v>
      </c>
      <c r="H406" s="320">
        <v>113000</v>
      </c>
    </row>
    <row r="407" spans="1:8" ht="45" customHeight="1">
      <c r="A407" s="317" t="s">
        <v>613</v>
      </c>
      <c r="B407" s="318" t="s">
        <v>689</v>
      </c>
      <c r="C407" s="318" t="s">
        <v>550</v>
      </c>
      <c r="D407" s="319" t="s">
        <v>551</v>
      </c>
      <c r="E407" s="318" t="s">
        <v>273</v>
      </c>
      <c r="F407" s="320">
        <v>113000</v>
      </c>
      <c r="G407" s="320">
        <v>113000</v>
      </c>
      <c r="H407" s="320">
        <v>113000</v>
      </c>
    </row>
    <row r="408" spans="1:8" ht="48" customHeight="1">
      <c r="A408" s="317" t="s">
        <v>614</v>
      </c>
      <c r="B408" s="318" t="s">
        <v>689</v>
      </c>
      <c r="C408" s="318" t="s">
        <v>550</v>
      </c>
      <c r="D408" s="319" t="s">
        <v>551</v>
      </c>
      <c r="E408" s="318" t="s">
        <v>275</v>
      </c>
      <c r="F408" s="320">
        <v>113000</v>
      </c>
      <c r="G408" s="320">
        <v>113000</v>
      </c>
      <c r="H408" s="320">
        <v>113000</v>
      </c>
    </row>
    <row r="409" spans="1:8" ht="45.6">
      <c r="A409" s="317" t="s">
        <v>695</v>
      </c>
      <c r="B409" s="318" t="s">
        <v>689</v>
      </c>
      <c r="C409" s="318" t="s">
        <v>550</v>
      </c>
      <c r="D409" s="319" t="s">
        <v>552</v>
      </c>
      <c r="E409" s="318" t="s">
        <v>257</v>
      </c>
      <c r="F409" s="320">
        <v>12550035</v>
      </c>
      <c r="G409" s="320">
        <v>12376535</v>
      </c>
      <c r="H409" s="320">
        <v>11835535</v>
      </c>
    </row>
    <row r="410" spans="1:8" ht="40.5" customHeight="1">
      <c r="A410" s="317" t="s">
        <v>647</v>
      </c>
      <c r="B410" s="318" t="s">
        <v>689</v>
      </c>
      <c r="C410" s="318" t="s">
        <v>550</v>
      </c>
      <c r="D410" s="319" t="s">
        <v>552</v>
      </c>
      <c r="E410" s="318" t="s">
        <v>493</v>
      </c>
      <c r="F410" s="320">
        <v>12550035</v>
      </c>
      <c r="G410" s="320">
        <v>12376535</v>
      </c>
      <c r="H410" s="320">
        <v>11835535</v>
      </c>
    </row>
    <row r="411" spans="1:8" ht="45.75" customHeight="1">
      <c r="A411" s="317" t="s">
        <v>753</v>
      </c>
      <c r="B411" s="318" t="s">
        <v>689</v>
      </c>
      <c r="C411" s="318" t="s">
        <v>550</v>
      </c>
      <c r="D411" s="319" t="s">
        <v>552</v>
      </c>
      <c r="E411" s="318" t="s">
        <v>542</v>
      </c>
      <c r="F411" s="320">
        <v>9457026</v>
      </c>
      <c r="G411" s="320">
        <v>9966300</v>
      </c>
      <c r="H411" s="320">
        <v>8258475</v>
      </c>
    </row>
    <row r="412" spans="1:8" ht="51" customHeight="1">
      <c r="A412" s="317" t="s">
        <v>651</v>
      </c>
      <c r="B412" s="318" t="s">
        <v>689</v>
      </c>
      <c r="C412" s="318" t="s">
        <v>550</v>
      </c>
      <c r="D412" s="319" t="s">
        <v>552</v>
      </c>
      <c r="E412" s="318" t="s">
        <v>507</v>
      </c>
      <c r="F412" s="320">
        <v>3093009</v>
      </c>
      <c r="G412" s="320">
        <v>2410235</v>
      </c>
      <c r="H412" s="320">
        <v>3577060</v>
      </c>
    </row>
    <row r="413" spans="1:8" ht="49.5" customHeight="1">
      <c r="A413" s="317" t="s">
        <v>758</v>
      </c>
      <c r="B413" s="318" t="s">
        <v>689</v>
      </c>
      <c r="C413" s="318" t="s">
        <v>550</v>
      </c>
      <c r="D413" s="319" t="s">
        <v>554</v>
      </c>
      <c r="E413" s="318" t="s">
        <v>257</v>
      </c>
      <c r="F413" s="320">
        <v>1615446</v>
      </c>
      <c r="G413" s="320">
        <v>1615446</v>
      </c>
      <c r="H413" s="320">
        <v>1615446</v>
      </c>
    </row>
    <row r="414" spans="1:8" ht="48.75" customHeight="1">
      <c r="A414" s="317" t="s">
        <v>647</v>
      </c>
      <c r="B414" s="318" t="s">
        <v>689</v>
      </c>
      <c r="C414" s="318" t="s">
        <v>550</v>
      </c>
      <c r="D414" s="319" t="s">
        <v>554</v>
      </c>
      <c r="E414" s="318" t="s">
        <v>493</v>
      </c>
      <c r="F414" s="320">
        <v>1615446</v>
      </c>
      <c r="G414" s="320">
        <v>1615446</v>
      </c>
      <c r="H414" s="320">
        <v>1615446</v>
      </c>
    </row>
    <row r="415" spans="1:8" ht="49.5" customHeight="1">
      <c r="A415" s="317" t="s">
        <v>651</v>
      </c>
      <c r="B415" s="318" t="s">
        <v>689</v>
      </c>
      <c r="C415" s="318" t="s">
        <v>550</v>
      </c>
      <c r="D415" s="319" t="s">
        <v>554</v>
      </c>
      <c r="E415" s="318" t="s">
        <v>507</v>
      </c>
      <c r="F415" s="320">
        <v>1615446</v>
      </c>
      <c r="G415" s="320">
        <v>1615446</v>
      </c>
      <c r="H415" s="320">
        <v>1615446</v>
      </c>
    </row>
    <row r="416" spans="1:8" ht="68.400000000000006">
      <c r="A416" s="317" t="s">
        <v>759</v>
      </c>
      <c r="B416" s="318" t="s">
        <v>689</v>
      </c>
      <c r="C416" s="318" t="s">
        <v>550</v>
      </c>
      <c r="D416" s="319" t="s">
        <v>556</v>
      </c>
      <c r="E416" s="318" t="s">
        <v>257</v>
      </c>
      <c r="F416" s="320">
        <v>2114244</v>
      </c>
      <c r="G416" s="320">
        <v>2114244</v>
      </c>
      <c r="H416" s="320">
        <v>2114244</v>
      </c>
    </row>
    <row r="417" spans="1:8" ht="46.5" customHeight="1">
      <c r="A417" s="317" t="s">
        <v>723</v>
      </c>
      <c r="B417" s="318" t="s">
        <v>689</v>
      </c>
      <c r="C417" s="318" t="s">
        <v>550</v>
      </c>
      <c r="D417" s="319" t="s">
        <v>556</v>
      </c>
      <c r="E417" s="318" t="s">
        <v>384</v>
      </c>
      <c r="F417" s="320">
        <v>2114244</v>
      </c>
      <c r="G417" s="320">
        <v>2114244</v>
      </c>
      <c r="H417" s="320">
        <v>2114244</v>
      </c>
    </row>
    <row r="418" spans="1:8" ht="47.25" customHeight="1">
      <c r="A418" s="317" t="s">
        <v>724</v>
      </c>
      <c r="B418" s="318" t="s">
        <v>689</v>
      </c>
      <c r="C418" s="318" t="s">
        <v>550</v>
      </c>
      <c r="D418" s="319" t="s">
        <v>556</v>
      </c>
      <c r="E418" s="318" t="s">
        <v>386</v>
      </c>
      <c r="F418" s="320">
        <v>2114244</v>
      </c>
      <c r="G418" s="320">
        <v>2114244</v>
      </c>
      <c r="H418" s="320">
        <v>2114244</v>
      </c>
    </row>
    <row r="419" spans="1:8" ht="47.25" customHeight="1">
      <c r="A419" s="317" t="s">
        <v>760</v>
      </c>
      <c r="B419" s="318" t="s">
        <v>689</v>
      </c>
      <c r="C419" s="318" t="s">
        <v>560</v>
      </c>
      <c r="D419" s="319" t="s">
        <v>256</v>
      </c>
      <c r="E419" s="318" t="s">
        <v>257</v>
      </c>
      <c r="F419" s="320">
        <v>491000</v>
      </c>
      <c r="G419" s="320">
        <v>491000</v>
      </c>
      <c r="H419" s="320">
        <v>491000</v>
      </c>
    </row>
    <row r="420" spans="1:8" ht="49.5" customHeight="1">
      <c r="A420" s="317" t="s">
        <v>761</v>
      </c>
      <c r="B420" s="318" t="s">
        <v>689</v>
      </c>
      <c r="C420" s="318" t="s">
        <v>560</v>
      </c>
      <c r="D420" s="319" t="s">
        <v>562</v>
      </c>
      <c r="E420" s="318" t="s">
        <v>257</v>
      </c>
      <c r="F420" s="320">
        <v>468000</v>
      </c>
      <c r="G420" s="320">
        <v>468000</v>
      </c>
      <c r="H420" s="320">
        <v>468000</v>
      </c>
    </row>
    <row r="421" spans="1:8" ht="45" customHeight="1">
      <c r="A421" s="317" t="s">
        <v>647</v>
      </c>
      <c r="B421" s="318" t="s">
        <v>689</v>
      </c>
      <c r="C421" s="318" t="s">
        <v>560</v>
      </c>
      <c r="D421" s="319" t="s">
        <v>562</v>
      </c>
      <c r="E421" s="318" t="s">
        <v>493</v>
      </c>
      <c r="F421" s="320">
        <v>468000</v>
      </c>
      <c r="G421" s="320">
        <v>468000</v>
      </c>
      <c r="H421" s="320">
        <v>468000</v>
      </c>
    </row>
    <row r="422" spans="1:8" ht="46.5" customHeight="1">
      <c r="A422" s="317" t="s">
        <v>762</v>
      </c>
      <c r="B422" s="318" t="s">
        <v>689</v>
      </c>
      <c r="C422" s="318" t="s">
        <v>560</v>
      </c>
      <c r="D422" s="319" t="s">
        <v>562</v>
      </c>
      <c r="E422" s="318" t="s">
        <v>564</v>
      </c>
      <c r="F422" s="320">
        <v>468000</v>
      </c>
      <c r="G422" s="320">
        <v>468000</v>
      </c>
      <c r="H422" s="320">
        <v>468000</v>
      </c>
    </row>
    <row r="423" spans="1:8" ht="42" customHeight="1">
      <c r="A423" s="317" t="s">
        <v>763</v>
      </c>
      <c r="B423" s="318" t="s">
        <v>689</v>
      </c>
      <c r="C423" s="318" t="s">
        <v>560</v>
      </c>
      <c r="D423" s="319" t="s">
        <v>566</v>
      </c>
      <c r="E423" s="318" t="s">
        <v>257</v>
      </c>
      <c r="F423" s="320">
        <v>23000</v>
      </c>
      <c r="G423" s="320">
        <v>23000</v>
      </c>
      <c r="H423" s="320">
        <v>23000</v>
      </c>
    </row>
    <row r="424" spans="1:8" ht="45" customHeight="1">
      <c r="A424" s="317" t="s">
        <v>613</v>
      </c>
      <c r="B424" s="318" t="s">
        <v>689</v>
      </c>
      <c r="C424" s="318" t="s">
        <v>560</v>
      </c>
      <c r="D424" s="319" t="s">
        <v>566</v>
      </c>
      <c r="E424" s="318" t="s">
        <v>273</v>
      </c>
      <c r="F424" s="320">
        <v>23000</v>
      </c>
      <c r="G424" s="320">
        <v>23000</v>
      </c>
      <c r="H424" s="320">
        <v>23000</v>
      </c>
    </row>
    <row r="425" spans="1:8" ht="48.75" customHeight="1">
      <c r="A425" s="317" t="s">
        <v>614</v>
      </c>
      <c r="B425" s="318" t="s">
        <v>689</v>
      </c>
      <c r="C425" s="318" t="s">
        <v>560</v>
      </c>
      <c r="D425" s="319" t="s">
        <v>566</v>
      </c>
      <c r="E425" s="318" t="s">
        <v>275</v>
      </c>
      <c r="F425" s="320">
        <v>23000</v>
      </c>
      <c r="G425" s="320">
        <v>23000</v>
      </c>
      <c r="H425" s="320">
        <v>23000</v>
      </c>
    </row>
    <row r="426" spans="1:8" ht="44.25" customHeight="1">
      <c r="A426" s="314" t="s">
        <v>764</v>
      </c>
      <c r="B426" s="315" t="s">
        <v>765</v>
      </c>
      <c r="C426" s="315" t="s">
        <v>607</v>
      </c>
      <c r="D426" s="321" t="s">
        <v>256</v>
      </c>
      <c r="E426" s="315" t="s">
        <v>257</v>
      </c>
      <c r="F426" s="316">
        <v>1196109860.2</v>
      </c>
      <c r="G426" s="316">
        <v>1107815997.48</v>
      </c>
      <c r="H426" s="316">
        <v>1098736077.54</v>
      </c>
    </row>
    <row r="427" spans="1:8" ht="54" customHeight="1">
      <c r="A427" s="317" t="s">
        <v>636</v>
      </c>
      <c r="B427" s="318" t="s">
        <v>765</v>
      </c>
      <c r="C427" s="318" t="s">
        <v>370</v>
      </c>
      <c r="D427" s="319" t="s">
        <v>256</v>
      </c>
      <c r="E427" s="318" t="s">
        <v>257</v>
      </c>
      <c r="F427" s="320">
        <v>328239</v>
      </c>
      <c r="G427" s="320">
        <v>328239</v>
      </c>
      <c r="H427" s="320">
        <v>328239</v>
      </c>
    </row>
    <row r="428" spans="1:8" ht="40.5" customHeight="1">
      <c r="A428" s="317" t="s">
        <v>637</v>
      </c>
      <c r="B428" s="318" t="s">
        <v>765</v>
      </c>
      <c r="C428" s="318" t="s">
        <v>400</v>
      </c>
      <c r="D428" s="319" t="s">
        <v>256</v>
      </c>
      <c r="E428" s="318" t="s">
        <v>257</v>
      </c>
      <c r="F428" s="320">
        <v>328239</v>
      </c>
      <c r="G428" s="320">
        <v>328239</v>
      </c>
      <c r="H428" s="320">
        <v>328239</v>
      </c>
    </row>
    <row r="429" spans="1:8" ht="47.25" customHeight="1">
      <c r="A429" s="317" t="s">
        <v>766</v>
      </c>
      <c r="B429" s="318" t="s">
        <v>765</v>
      </c>
      <c r="C429" s="318" t="s">
        <v>400</v>
      </c>
      <c r="D429" s="319" t="s">
        <v>404</v>
      </c>
      <c r="E429" s="318" t="s">
        <v>257</v>
      </c>
      <c r="F429" s="320">
        <v>328239</v>
      </c>
      <c r="G429" s="320">
        <v>328239</v>
      </c>
      <c r="H429" s="320">
        <v>328239</v>
      </c>
    </row>
    <row r="430" spans="1:8" ht="59.25" customHeight="1">
      <c r="A430" s="317" t="s">
        <v>642</v>
      </c>
      <c r="B430" s="318" t="s">
        <v>765</v>
      </c>
      <c r="C430" s="318" t="s">
        <v>400</v>
      </c>
      <c r="D430" s="319" t="s">
        <v>404</v>
      </c>
      <c r="E430" s="318" t="s">
        <v>327</v>
      </c>
      <c r="F430" s="320">
        <v>328239</v>
      </c>
      <c r="G430" s="320">
        <v>328239</v>
      </c>
      <c r="H430" s="320">
        <v>328239</v>
      </c>
    </row>
    <row r="431" spans="1:8" ht="51.75" customHeight="1">
      <c r="A431" s="317" t="s">
        <v>643</v>
      </c>
      <c r="B431" s="318" t="s">
        <v>765</v>
      </c>
      <c r="C431" s="318" t="s">
        <v>400</v>
      </c>
      <c r="D431" s="319" t="s">
        <v>404</v>
      </c>
      <c r="E431" s="318" t="s">
        <v>329</v>
      </c>
      <c r="F431" s="320">
        <v>328239</v>
      </c>
      <c r="G431" s="320">
        <v>328239</v>
      </c>
      <c r="H431" s="320">
        <v>328239</v>
      </c>
    </row>
    <row r="432" spans="1:8" ht="45" customHeight="1">
      <c r="A432" s="317" t="s">
        <v>639</v>
      </c>
      <c r="B432" s="318" t="s">
        <v>765</v>
      </c>
      <c r="C432" s="318" t="s">
        <v>451</v>
      </c>
      <c r="D432" s="319" t="s">
        <v>256</v>
      </c>
      <c r="E432" s="318" t="s">
        <v>257</v>
      </c>
      <c r="F432" s="320">
        <v>1187974553.2</v>
      </c>
      <c r="G432" s="320">
        <v>1099680690.48</v>
      </c>
      <c r="H432" s="320">
        <v>1090600770.54</v>
      </c>
    </row>
    <row r="433" spans="1:8" ht="46.5" customHeight="1">
      <c r="A433" s="317" t="s">
        <v>748</v>
      </c>
      <c r="B433" s="318" t="s">
        <v>765</v>
      </c>
      <c r="C433" s="318" t="s">
        <v>453</v>
      </c>
      <c r="D433" s="319" t="s">
        <v>256</v>
      </c>
      <c r="E433" s="318" t="s">
        <v>257</v>
      </c>
      <c r="F433" s="320">
        <v>256601212</v>
      </c>
      <c r="G433" s="320">
        <v>256601212</v>
      </c>
      <c r="H433" s="320">
        <v>256601212</v>
      </c>
    </row>
    <row r="434" spans="1:8" ht="106.5" customHeight="1">
      <c r="A434" s="317" t="s">
        <v>767</v>
      </c>
      <c r="B434" s="318" t="s">
        <v>765</v>
      </c>
      <c r="C434" s="318" t="s">
        <v>453</v>
      </c>
      <c r="D434" s="319" t="s">
        <v>455</v>
      </c>
      <c r="E434" s="318" t="s">
        <v>257</v>
      </c>
      <c r="F434" s="320">
        <v>233744261</v>
      </c>
      <c r="G434" s="320">
        <v>233744261</v>
      </c>
      <c r="H434" s="320">
        <v>233744261</v>
      </c>
    </row>
    <row r="435" spans="1:8" ht="49.5" customHeight="1">
      <c r="A435" s="317" t="s">
        <v>642</v>
      </c>
      <c r="B435" s="318" t="s">
        <v>765</v>
      </c>
      <c r="C435" s="318" t="s">
        <v>453</v>
      </c>
      <c r="D435" s="319" t="s">
        <v>455</v>
      </c>
      <c r="E435" s="318" t="s">
        <v>327</v>
      </c>
      <c r="F435" s="320">
        <v>233744261</v>
      </c>
      <c r="G435" s="320">
        <v>233744261</v>
      </c>
      <c r="H435" s="320">
        <v>233744261</v>
      </c>
    </row>
    <row r="436" spans="1:8" ht="54.75" customHeight="1">
      <c r="A436" s="317" t="s">
        <v>643</v>
      </c>
      <c r="B436" s="318" t="s">
        <v>765</v>
      </c>
      <c r="C436" s="318" t="s">
        <v>453</v>
      </c>
      <c r="D436" s="319" t="s">
        <v>455</v>
      </c>
      <c r="E436" s="318" t="s">
        <v>329</v>
      </c>
      <c r="F436" s="320">
        <v>200295880</v>
      </c>
      <c r="G436" s="320">
        <v>200295880</v>
      </c>
      <c r="H436" s="320">
        <v>200295880</v>
      </c>
    </row>
    <row r="437" spans="1:8" ht="45" customHeight="1">
      <c r="A437" s="317" t="s">
        <v>668</v>
      </c>
      <c r="B437" s="318" t="s">
        <v>765</v>
      </c>
      <c r="C437" s="318" t="s">
        <v>453</v>
      </c>
      <c r="D437" s="319" t="s">
        <v>455</v>
      </c>
      <c r="E437" s="318" t="s">
        <v>457</v>
      </c>
      <c r="F437" s="320">
        <v>33448381</v>
      </c>
      <c r="G437" s="320">
        <v>33448381</v>
      </c>
      <c r="H437" s="320">
        <v>33448381</v>
      </c>
    </row>
    <row r="438" spans="1:8" ht="51.75" customHeight="1">
      <c r="A438" s="317" t="s">
        <v>768</v>
      </c>
      <c r="B438" s="318" t="s">
        <v>765</v>
      </c>
      <c r="C438" s="318" t="s">
        <v>453</v>
      </c>
      <c r="D438" s="319" t="s">
        <v>459</v>
      </c>
      <c r="E438" s="318" t="s">
        <v>257</v>
      </c>
      <c r="F438" s="320">
        <v>9920401</v>
      </c>
      <c r="G438" s="320">
        <v>9920401</v>
      </c>
      <c r="H438" s="320">
        <v>9920401</v>
      </c>
    </row>
    <row r="439" spans="1:8" ht="52.5" customHeight="1">
      <c r="A439" s="317" t="s">
        <v>642</v>
      </c>
      <c r="B439" s="318" t="s">
        <v>765</v>
      </c>
      <c r="C439" s="318" t="s">
        <v>453</v>
      </c>
      <c r="D439" s="319" t="s">
        <v>459</v>
      </c>
      <c r="E439" s="318" t="s">
        <v>327</v>
      </c>
      <c r="F439" s="320">
        <v>9920401</v>
      </c>
      <c r="G439" s="320">
        <v>9920401</v>
      </c>
      <c r="H439" s="320">
        <v>9920401</v>
      </c>
    </row>
    <row r="440" spans="1:8" ht="51" customHeight="1">
      <c r="A440" s="317" t="s">
        <v>643</v>
      </c>
      <c r="B440" s="318" t="s">
        <v>765</v>
      </c>
      <c r="C440" s="318" t="s">
        <v>453</v>
      </c>
      <c r="D440" s="319" t="s">
        <v>459</v>
      </c>
      <c r="E440" s="318" t="s">
        <v>329</v>
      </c>
      <c r="F440" s="320">
        <v>6589294</v>
      </c>
      <c r="G440" s="320">
        <v>6589294</v>
      </c>
      <c r="H440" s="320">
        <v>6589294</v>
      </c>
    </row>
    <row r="441" spans="1:8" ht="47.25" customHeight="1">
      <c r="A441" s="317" t="s">
        <v>668</v>
      </c>
      <c r="B441" s="318" t="s">
        <v>765</v>
      </c>
      <c r="C441" s="318" t="s">
        <v>453</v>
      </c>
      <c r="D441" s="319" t="s">
        <v>459</v>
      </c>
      <c r="E441" s="318" t="s">
        <v>457</v>
      </c>
      <c r="F441" s="320">
        <v>3331107</v>
      </c>
      <c r="G441" s="320">
        <v>3331107</v>
      </c>
      <c r="H441" s="320">
        <v>3331107</v>
      </c>
    </row>
    <row r="442" spans="1:8" ht="51" customHeight="1">
      <c r="A442" s="317" t="s">
        <v>769</v>
      </c>
      <c r="B442" s="318" t="s">
        <v>765</v>
      </c>
      <c r="C442" s="318" t="s">
        <v>453</v>
      </c>
      <c r="D442" s="319" t="s">
        <v>461</v>
      </c>
      <c r="E442" s="318" t="s">
        <v>257</v>
      </c>
      <c r="F442" s="320">
        <v>12936550</v>
      </c>
      <c r="G442" s="320">
        <v>12936550</v>
      </c>
      <c r="H442" s="320">
        <v>12936550</v>
      </c>
    </row>
    <row r="443" spans="1:8" ht="49.5" customHeight="1">
      <c r="A443" s="317" t="s">
        <v>642</v>
      </c>
      <c r="B443" s="318" t="s">
        <v>765</v>
      </c>
      <c r="C443" s="318" t="s">
        <v>453</v>
      </c>
      <c r="D443" s="319" t="s">
        <v>461</v>
      </c>
      <c r="E443" s="318" t="s">
        <v>327</v>
      </c>
      <c r="F443" s="320">
        <v>12936550</v>
      </c>
      <c r="G443" s="320">
        <v>12936550</v>
      </c>
      <c r="H443" s="320">
        <v>12936550</v>
      </c>
    </row>
    <row r="444" spans="1:8" ht="69.75" customHeight="1">
      <c r="A444" s="317" t="s">
        <v>643</v>
      </c>
      <c r="B444" s="318" t="s">
        <v>765</v>
      </c>
      <c r="C444" s="318" t="s">
        <v>453</v>
      </c>
      <c r="D444" s="319" t="s">
        <v>461</v>
      </c>
      <c r="E444" s="318" t="s">
        <v>329</v>
      </c>
      <c r="F444" s="320">
        <v>11228740</v>
      </c>
      <c r="G444" s="320">
        <v>11228740</v>
      </c>
      <c r="H444" s="320">
        <v>11228740</v>
      </c>
    </row>
    <row r="445" spans="1:8" ht="61.5" customHeight="1">
      <c r="A445" s="317" t="s">
        <v>668</v>
      </c>
      <c r="B445" s="318" t="s">
        <v>765</v>
      </c>
      <c r="C445" s="318" t="s">
        <v>453</v>
      </c>
      <c r="D445" s="319" t="s">
        <v>461</v>
      </c>
      <c r="E445" s="318" t="s">
        <v>457</v>
      </c>
      <c r="F445" s="320">
        <v>1707810</v>
      </c>
      <c r="G445" s="320">
        <v>1707810</v>
      </c>
      <c r="H445" s="320">
        <v>1707810</v>
      </c>
    </row>
    <row r="446" spans="1:8" ht="57.75" customHeight="1">
      <c r="A446" s="317" t="s">
        <v>749</v>
      </c>
      <c r="B446" s="318" t="s">
        <v>765</v>
      </c>
      <c r="C446" s="318" t="s">
        <v>464</v>
      </c>
      <c r="D446" s="319" t="s">
        <v>256</v>
      </c>
      <c r="E446" s="318" t="s">
        <v>257</v>
      </c>
      <c r="F446" s="320">
        <v>891075033.20000005</v>
      </c>
      <c r="G446" s="320">
        <v>803968519.48000002</v>
      </c>
      <c r="H446" s="320">
        <v>794906599.53999996</v>
      </c>
    </row>
    <row r="447" spans="1:8" ht="54.75" hidden="1" customHeight="1">
      <c r="A447" s="317" t="s">
        <v>1265</v>
      </c>
      <c r="B447" s="318" t="s">
        <v>765</v>
      </c>
      <c r="C447" s="318" t="s">
        <v>464</v>
      </c>
      <c r="D447" s="319" t="s">
        <v>1261</v>
      </c>
      <c r="E447" s="318" t="s">
        <v>257</v>
      </c>
      <c r="F447" s="320">
        <v>4470948.22</v>
      </c>
      <c r="G447" s="320">
        <v>4407421.03</v>
      </c>
      <c r="H447" s="320">
        <v>4407421.03</v>
      </c>
    </row>
    <row r="448" spans="1:8" ht="57.75" hidden="1" customHeight="1">
      <c r="A448" s="317" t="s">
        <v>642</v>
      </c>
      <c r="B448" s="318" t="s">
        <v>765</v>
      </c>
      <c r="C448" s="318" t="s">
        <v>464</v>
      </c>
      <c r="D448" s="319" t="s">
        <v>1261</v>
      </c>
      <c r="E448" s="318" t="s">
        <v>327</v>
      </c>
      <c r="F448" s="320">
        <v>4470948.22</v>
      </c>
      <c r="G448" s="320">
        <v>4407421.03</v>
      </c>
      <c r="H448" s="320">
        <v>4407421.03</v>
      </c>
    </row>
    <row r="449" spans="1:8" ht="42" hidden="1" customHeight="1">
      <c r="A449" s="317" t="s">
        <v>643</v>
      </c>
      <c r="B449" s="318" t="s">
        <v>765</v>
      </c>
      <c r="C449" s="318" t="s">
        <v>464</v>
      </c>
      <c r="D449" s="319" t="s">
        <v>1261</v>
      </c>
      <c r="E449" s="318" t="s">
        <v>329</v>
      </c>
      <c r="F449" s="320">
        <v>4470948.22</v>
      </c>
      <c r="G449" s="320">
        <v>4407421.03</v>
      </c>
      <c r="H449" s="320">
        <v>4407421.03</v>
      </c>
    </row>
    <row r="450" spans="1:8" ht="77.25" customHeight="1">
      <c r="A450" s="317" t="s">
        <v>770</v>
      </c>
      <c r="B450" s="318" t="s">
        <v>765</v>
      </c>
      <c r="C450" s="318" t="s">
        <v>464</v>
      </c>
      <c r="D450" s="319" t="s">
        <v>466</v>
      </c>
      <c r="E450" s="318" t="s">
        <v>257</v>
      </c>
      <c r="F450" s="320">
        <v>77754150.109999999</v>
      </c>
      <c r="G450" s="320">
        <v>0</v>
      </c>
      <c r="H450" s="320">
        <v>0</v>
      </c>
    </row>
    <row r="451" spans="1:8" ht="54" customHeight="1">
      <c r="A451" s="317" t="s">
        <v>642</v>
      </c>
      <c r="B451" s="318" t="s">
        <v>765</v>
      </c>
      <c r="C451" s="318" t="s">
        <v>464</v>
      </c>
      <c r="D451" s="319" t="s">
        <v>466</v>
      </c>
      <c r="E451" s="318" t="s">
        <v>327</v>
      </c>
      <c r="F451" s="320">
        <v>77754150.109999999</v>
      </c>
      <c r="G451" s="320">
        <v>0</v>
      </c>
      <c r="H451" s="320">
        <v>0</v>
      </c>
    </row>
    <row r="452" spans="1:8" ht="42" customHeight="1">
      <c r="A452" s="317" t="s">
        <v>643</v>
      </c>
      <c r="B452" s="318" t="s">
        <v>765</v>
      </c>
      <c r="C452" s="318" t="s">
        <v>464</v>
      </c>
      <c r="D452" s="319" t="s">
        <v>466</v>
      </c>
      <c r="E452" s="318" t="s">
        <v>329</v>
      </c>
      <c r="F452" s="320">
        <v>77754150.109999999</v>
      </c>
      <c r="G452" s="320">
        <v>0</v>
      </c>
      <c r="H452" s="320">
        <v>0</v>
      </c>
    </row>
    <row r="453" spans="1:8" ht="72" customHeight="1">
      <c r="A453" s="317" t="s">
        <v>771</v>
      </c>
      <c r="B453" s="318" t="s">
        <v>765</v>
      </c>
      <c r="C453" s="318" t="s">
        <v>464</v>
      </c>
      <c r="D453" s="319" t="s">
        <v>468</v>
      </c>
      <c r="E453" s="318" t="s">
        <v>257</v>
      </c>
      <c r="F453" s="320">
        <v>607360904</v>
      </c>
      <c r="G453" s="320">
        <v>607360904</v>
      </c>
      <c r="H453" s="320">
        <v>607360904</v>
      </c>
    </row>
    <row r="454" spans="1:8" ht="59.25" customHeight="1">
      <c r="A454" s="317" t="s">
        <v>642</v>
      </c>
      <c r="B454" s="318" t="s">
        <v>765</v>
      </c>
      <c r="C454" s="318" t="s">
        <v>464</v>
      </c>
      <c r="D454" s="319" t="s">
        <v>468</v>
      </c>
      <c r="E454" s="318" t="s">
        <v>327</v>
      </c>
      <c r="F454" s="320">
        <v>607360904</v>
      </c>
      <c r="G454" s="320">
        <v>607360904</v>
      </c>
      <c r="H454" s="320">
        <v>607360904</v>
      </c>
    </row>
    <row r="455" spans="1:8" ht="48.75" customHeight="1">
      <c r="A455" s="317" t="s">
        <v>643</v>
      </c>
      <c r="B455" s="318" t="s">
        <v>765</v>
      </c>
      <c r="C455" s="318" t="s">
        <v>464</v>
      </c>
      <c r="D455" s="319" t="s">
        <v>468</v>
      </c>
      <c r="E455" s="318" t="s">
        <v>329</v>
      </c>
      <c r="F455" s="320">
        <v>607360904</v>
      </c>
      <c r="G455" s="320">
        <v>607360904</v>
      </c>
      <c r="H455" s="320">
        <v>607360904</v>
      </c>
    </row>
    <row r="456" spans="1:8" ht="49.5" customHeight="1">
      <c r="A456" s="317" t="s">
        <v>772</v>
      </c>
      <c r="B456" s="318" t="s">
        <v>765</v>
      </c>
      <c r="C456" s="318" t="s">
        <v>464</v>
      </c>
      <c r="D456" s="319" t="s">
        <v>470</v>
      </c>
      <c r="E456" s="318" t="s">
        <v>257</v>
      </c>
      <c r="F456" s="320">
        <v>115118755.09999999</v>
      </c>
      <c r="G456" s="320">
        <v>106513012.22</v>
      </c>
      <c r="H456" s="320">
        <v>99213106.219999999</v>
      </c>
    </row>
    <row r="457" spans="1:8" ht="54" customHeight="1">
      <c r="A457" s="317" t="s">
        <v>642</v>
      </c>
      <c r="B457" s="318" t="s">
        <v>765</v>
      </c>
      <c r="C457" s="318" t="s">
        <v>464</v>
      </c>
      <c r="D457" s="319" t="s">
        <v>470</v>
      </c>
      <c r="E457" s="318" t="s">
        <v>327</v>
      </c>
      <c r="F457" s="320">
        <v>115118755.09999999</v>
      </c>
      <c r="G457" s="320">
        <v>106513012.22</v>
      </c>
      <c r="H457" s="320">
        <v>99213106.219999999</v>
      </c>
    </row>
    <row r="458" spans="1:8" ht="48" customHeight="1">
      <c r="A458" s="317" t="s">
        <v>643</v>
      </c>
      <c r="B458" s="318" t="s">
        <v>765</v>
      </c>
      <c r="C458" s="318" t="s">
        <v>464</v>
      </c>
      <c r="D458" s="319" t="s">
        <v>470</v>
      </c>
      <c r="E458" s="318" t="s">
        <v>329</v>
      </c>
      <c r="F458" s="320">
        <v>115118755.09999999</v>
      </c>
      <c r="G458" s="320">
        <v>106513012.22</v>
      </c>
      <c r="H458" s="320">
        <v>99213106.219999999</v>
      </c>
    </row>
    <row r="459" spans="1:8" ht="53.25" customHeight="1">
      <c r="A459" s="317" t="s">
        <v>1276</v>
      </c>
      <c r="B459" s="318" t="s">
        <v>765</v>
      </c>
      <c r="C459" s="318" t="s">
        <v>464</v>
      </c>
      <c r="D459" s="319" t="s">
        <v>1275</v>
      </c>
      <c r="E459" s="318" t="s">
        <v>257</v>
      </c>
      <c r="F459" s="320">
        <v>813535.16</v>
      </c>
      <c r="G459" s="320">
        <v>844651.65</v>
      </c>
      <c r="H459" s="320">
        <v>844651.65</v>
      </c>
    </row>
    <row r="460" spans="1:8" ht="60.75" customHeight="1">
      <c r="A460" s="317" t="s">
        <v>642</v>
      </c>
      <c r="B460" s="318" t="s">
        <v>765</v>
      </c>
      <c r="C460" s="318" t="s">
        <v>464</v>
      </c>
      <c r="D460" s="319" t="s">
        <v>1275</v>
      </c>
      <c r="E460" s="318" t="s">
        <v>327</v>
      </c>
      <c r="F460" s="320">
        <v>813535.16</v>
      </c>
      <c r="G460" s="320">
        <v>844651.65</v>
      </c>
      <c r="H460" s="320">
        <v>844651.65</v>
      </c>
    </row>
    <row r="461" spans="1:8" ht="48" customHeight="1">
      <c r="A461" s="317" t="s">
        <v>643</v>
      </c>
      <c r="B461" s="318" t="s">
        <v>765</v>
      </c>
      <c r="C461" s="318" t="s">
        <v>464</v>
      </c>
      <c r="D461" s="319" t="s">
        <v>1275</v>
      </c>
      <c r="E461" s="318" t="s">
        <v>329</v>
      </c>
      <c r="F461" s="320">
        <v>813535.16</v>
      </c>
      <c r="G461" s="320">
        <v>844651.65</v>
      </c>
      <c r="H461" s="320">
        <v>844651.65</v>
      </c>
    </row>
    <row r="462" spans="1:8" ht="48" customHeight="1">
      <c r="A462" s="317" t="s">
        <v>773</v>
      </c>
      <c r="B462" s="318" t="s">
        <v>765</v>
      </c>
      <c r="C462" s="318" t="s">
        <v>464</v>
      </c>
      <c r="D462" s="319" t="s">
        <v>472</v>
      </c>
      <c r="E462" s="318" t="s">
        <v>257</v>
      </c>
      <c r="F462" s="320">
        <v>1040626.02</v>
      </c>
      <c r="G462" s="320">
        <v>638895.99</v>
      </c>
      <c r="H462" s="320">
        <v>611995.11</v>
      </c>
    </row>
    <row r="463" spans="1:8" ht="48" customHeight="1">
      <c r="A463" s="317" t="s">
        <v>642</v>
      </c>
      <c r="B463" s="318" t="s">
        <v>765</v>
      </c>
      <c r="C463" s="318" t="s">
        <v>464</v>
      </c>
      <c r="D463" s="319" t="s">
        <v>472</v>
      </c>
      <c r="E463" s="318" t="s">
        <v>327</v>
      </c>
      <c r="F463" s="320">
        <v>1040626.02</v>
      </c>
      <c r="G463" s="320">
        <v>638895.99</v>
      </c>
      <c r="H463" s="320">
        <v>611995.11</v>
      </c>
    </row>
    <row r="464" spans="1:8" ht="48" customHeight="1">
      <c r="A464" s="317" t="s">
        <v>643</v>
      </c>
      <c r="B464" s="318" t="s">
        <v>765</v>
      </c>
      <c r="C464" s="318" t="s">
        <v>464</v>
      </c>
      <c r="D464" s="319" t="s">
        <v>472</v>
      </c>
      <c r="E464" s="318" t="s">
        <v>329</v>
      </c>
      <c r="F464" s="320">
        <v>1040626.02</v>
      </c>
      <c r="G464" s="320">
        <v>638895.99</v>
      </c>
      <c r="H464" s="320">
        <v>611995.11</v>
      </c>
    </row>
    <row r="465" spans="1:8" ht="49.5" customHeight="1">
      <c r="A465" s="317" t="s">
        <v>769</v>
      </c>
      <c r="B465" s="318" t="s">
        <v>765</v>
      </c>
      <c r="C465" s="318" t="s">
        <v>464</v>
      </c>
      <c r="D465" s="319" t="s">
        <v>461</v>
      </c>
      <c r="E465" s="318" t="s">
        <v>257</v>
      </c>
      <c r="F465" s="320">
        <v>13360958</v>
      </c>
      <c r="G465" s="320">
        <v>13360958</v>
      </c>
      <c r="H465" s="320">
        <v>13360958</v>
      </c>
    </row>
    <row r="466" spans="1:8" ht="45" customHeight="1">
      <c r="A466" s="317" t="s">
        <v>642</v>
      </c>
      <c r="B466" s="318" t="s">
        <v>765</v>
      </c>
      <c r="C466" s="318" t="s">
        <v>464</v>
      </c>
      <c r="D466" s="319" t="s">
        <v>461</v>
      </c>
      <c r="E466" s="318" t="s">
        <v>327</v>
      </c>
      <c r="F466" s="320">
        <v>13360958</v>
      </c>
      <c r="G466" s="320">
        <v>13360958</v>
      </c>
      <c r="H466" s="320">
        <v>13360958</v>
      </c>
    </row>
    <row r="467" spans="1:8" ht="52.5" customHeight="1">
      <c r="A467" s="317" t="s">
        <v>643</v>
      </c>
      <c r="B467" s="318" t="s">
        <v>765</v>
      </c>
      <c r="C467" s="318" t="s">
        <v>464</v>
      </c>
      <c r="D467" s="319" t="s">
        <v>461</v>
      </c>
      <c r="E467" s="318" t="s">
        <v>329</v>
      </c>
      <c r="F467" s="320">
        <v>13360958</v>
      </c>
      <c r="G467" s="320">
        <v>13360958</v>
      </c>
      <c r="H467" s="320">
        <v>13360958</v>
      </c>
    </row>
    <row r="468" spans="1:8" ht="44.25" customHeight="1">
      <c r="A468" s="317" t="s">
        <v>774</v>
      </c>
      <c r="B468" s="318" t="s">
        <v>765</v>
      </c>
      <c r="C468" s="318" t="s">
        <v>464</v>
      </c>
      <c r="D468" s="319" t="s">
        <v>474</v>
      </c>
      <c r="E468" s="318" t="s">
        <v>257</v>
      </c>
      <c r="F468" s="320">
        <v>41547676.590000004</v>
      </c>
      <c r="G468" s="320">
        <v>41547676.590000004</v>
      </c>
      <c r="H468" s="320">
        <v>39812563.530000001</v>
      </c>
    </row>
    <row r="469" spans="1:8" ht="54" customHeight="1">
      <c r="A469" s="317" t="s">
        <v>642</v>
      </c>
      <c r="B469" s="318" t="s">
        <v>765</v>
      </c>
      <c r="C469" s="318" t="s">
        <v>464</v>
      </c>
      <c r="D469" s="319" t="s">
        <v>474</v>
      </c>
      <c r="E469" s="318" t="s">
        <v>327</v>
      </c>
      <c r="F469" s="320">
        <v>41547676.590000004</v>
      </c>
      <c r="G469" s="320">
        <v>41547676.590000004</v>
      </c>
      <c r="H469" s="320">
        <v>39812563.530000001</v>
      </c>
    </row>
    <row r="470" spans="1:8" ht="59.25" customHeight="1">
      <c r="A470" s="317" t="s">
        <v>643</v>
      </c>
      <c r="B470" s="318" t="s">
        <v>765</v>
      </c>
      <c r="C470" s="318" t="s">
        <v>464</v>
      </c>
      <c r="D470" s="319" t="s">
        <v>474</v>
      </c>
      <c r="E470" s="318" t="s">
        <v>329</v>
      </c>
      <c r="F470" s="320">
        <v>41547676.590000004</v>
      </c>
      <c r="G470" s="320">
        <v>41547676.590000004</v>
      </c>
      <c r="H470" s="320">
        <v>39812563.530000001</v>
      </c>
    </row>
    <row r="471" spans="1:8" ht="78" customHeight="1">
      <c r="A471" s="317" t="s">
        <v>775</v>
      </c>
      <c r="B471" s="318" t="s">
        <v>765</v>
      </c>
      <c r="C471" s="318" t="s">
        <v>464</v>
      </c>
      <c r="D471" s="319" t="s">
        <v>476</v>
      </c>
      <c r="E471" s="318" t="s">
        <v>257</v>
      </c>
      <c r="F471" s="320">
        <v>29607480</v>
      </c>
      <c r="G471" s="320">
        <v>29295000</v>
      </c>
      <c r="H471" s="320">
        <v>29295000</v>
      </c>
    </row>
    <row r="472" spans="1:8" ht="47.25" customHeight="1">
      <c r="A472" s="317" t="s">
        <v>642</v>
      </c>
      <c r="B472" s="318" t="s">
        <v>765</v>
      </c>
      <c r="C472" s="318" t="s">
        <v>464</v>
      </c>
      <c r="D472" s="319" t="s">
        <v>476</v>
      </c>
      <c r="E472" s="318" t="s">
        <v>327</v>
      </c>
      <c r="F472" s="320">
        <v>29607480</v>
      </c>
      <c r="G472" s="320">
        <v>29295000</v>
      </c>
      <c r="H472" s="320">
        <v>29295000</v>
      </c>
    </row>
    <row r="473" spans="1:8" ht="45.75" customHeight="1">
      <c r="A473" s="317" t="s">
        <v>643</v>
      </c>
      <c r="B473" s="318" t="s">
        <v>765</v>
      </c>
      <c r="C473" s="318" t="s">
        <v>464</v>
      </c>
      <c r="D473" s="319" t="s">
        <v>476</v>
      </c>
      <c r="E473" s="318" t="s">
        <v>329</v>
      </c>
      <c r="F473" s="320">
        <v>29607480</v>
      </c>
      <c r="G473" s="320">
        <v>29295000</v>
      </c>
      <c r="H473" s="320">
        <v>29295000</v>
      </c>
    </row>
    <row r="474" spans="1:8" ht="42.75" customHeight="1">
      <c r="A474" s="317" t="s">
        <v>640</v>
      </c>
      <c r="B474" s="318" t="s">
        <v>765</v>
      </c>
      <c r="C474" s="318" t="s">
        <v>478</v>
      </c>
      <c r="D474" s="319" t="s">
        <v>256</v>
      </c>
      <c r="E474" s="318" t="s">
        <v>257</v>
      </c>
      <c r="F474" s="320">
        <v>7200177</v>
      </c>
      <c r="G474" s="320">
        <v>6663997</v>
      </c>
      <c r="H474" s="320">
        <v>6663997</v>
      </c>
    </row>
    <row r="475" spans="1:8" ht="51.75" customHeight="1">
      <c r="A475" s="317" t="s">
        <v>641</v>
      </c>
      <c r="B475" s="318" t="s">
        <v>765</v>
      </c>
      <c r="C475" s="318" t="s">
        <v>478</v>
      </c>
      <c r="D475" s="319" t="s">
        <v>480</v>
      </c>
      <c r="E475" s="318" t="s">
        <v>257</v>
      </c>
      <c r="F475" s="320">
        <v>6392097</v>
      </c>
      <c r="G475" s="320">
        <v>5855917</v>
      </c>
      <c r="H475" s="320">
        <v>5855917</v>
      </c>
    </row>
    <row r="476" spans="1:8" ht="33" customHeight="1">
      <c r="A476" s="317" t="s">
        <v>642</v>
      </c>
      <c r="B476" s="318" t="s">
        <v>765</v>
      </c>
      <c r="C476" s="318" t="s">
        <v>478</v>
      </c>
      <c r="D476" s="319" t="s">
        <v>480</v>
      </c>
      <c r="E476" s="318" t="s">
        <v>327</v>
      </c>
      <c r="F476" s="320">
        <v>6392097</v>
      </c>
      <c r="G476" s="320">
        <v>5855917</v>
      </c>
      <c r="H476" s="320">
        <v>5855917</v>
      </c>
    </row>
    <row r="477" spans="1:8" ht="37.5" customHeight="1">
      <c r="A477" s="317" t="s">
        <v>643</v>
      </c>
      <c r="B477" s="318" t="s">
        <v>765</v>
      </c>
      <c r="C477" s="318" t="s">
        <v>478</v>
      </c>
      <c r="D477" s="319" t="s">
        <v>480</v>
      </c>
      <c r="E477" s="318" t="s">
        <v>329</v>
      </c>
      <c r="F477" s="320">
        <v>6392097</v>
      </c>
      <c r="G477" s="320">
        <v>5855917</v>
      </c>
      <c r="H477" s="320">
        <v>5855917</v>
      </c>
    </row>
    <row r="478" spans="1:8" ht="58.5" customHeight="1">
      <c r="A478" s="317" t="s">
        <v>776</v>
      </c>
      <c r="B478" s="318" t="s">
        <v>765</v>
      </c>
      <c r="C478" s="318" t="s">
        <v>478</v>
      </c>
      <c r="D478" s="319" t="s">
        <v>482</v>
      </c>
      <c r="E478" s="318" t="s">
        <v>257</v>
      </c>
      <c r="F478" s="320">
        <v>808080</v>
      </c>
      <c r="G478" s="320">
        <v>808080</v>
      </c>
      <c r="H478" s="320">
        <v>808080</v>
      </c>
    </row>
    <row r="479" spans="1:8" ht="64.5" customHeight="1">
      <c r="A479" s="317" t="s">
        <v>642</v>
      </c>
      <c r="B479" s="318" t="s">
        <v>765</v>
      </c>
      <c r="C479" s="318" t="s">
        <v>478</v>
      </c>
      <c r="D479" s="319" t="s">
        <v>482</v>
      </c>
      <c r="E479" s="318" t="s">
        <v>327</v>
      </c>
      <c r="F479" s="320">
        <v>808080</v>
      </c>
      <c r="G479" s="320">
        <v>808080</v>
      </c>
      <c r="H479" s="320">
        <v>808080</v>
      </c>
    </row>
    <row r="480" spans="1:8" ht="57.75" customHeight="1">
      <c r="A480" s="317" t="s">
        <v>643</v>
      </c>
      <c r="B480" s="318" t="s">
        <v>765</v>
      </c>
      <c r="C480" s="318" t="s">
        <v>478</v>
      </c>
      <c r="D480" s="319" t="s">
        <v>482</v>
      </c>
      <c r="E480" s="318" t="s">
        <v>329</v>
      </c>
      <c r="F480" s="320">
        <v>808080</v>
      </c>
      <c r="G480" s="320">
        <v>808080</v>
      </c>
      <c r="H480" s="320">
        <v>808080</v>
      </c>
    </row>
    <row r="481" spans="1:8" ht="44.25" customHeight="1">
      <c r="A481" s="317" t="s">
        <v>649</v>
      </c>
      <c r="B481" s="318" t="s">
        <v>765</v>
      </c>
      <c r="C481" s="318" t="s">
        <v>497</v>
      </c>
      <c r="D481" s="319" t="s">
        <v>256</v>
      </c>
      <c r="E481" s="318" t="s">
        <v>257</v>
      </c>
      <c r="F481" s="320">
        <v>33098131</v>
      </c>
      <c r="G481" s="320">
        <v>32446962</v>
      </c>
      <c r="H481" s="320">
        <v>32428962</v>
      </c>
    </row>
    <row r="482" spans="1:8" ht="46.5" customHeight="1">
      <c r="A482" s="317" t="s">
        <v>610</v>
      </c>
      <c r="B482" s="318" t="s">
        <v>765</v>
      </c>
      <c r="C482" s="318" t="s">
        <v>497</v>
      </c>
      <c r="D482" s="319" t="s">
        <v>498</v>
      </c>
      <c r="E482" s="318" t="s">
        <v>257</v>
      </c>
      <c r="F482" s="320">
        <v>2918876</v>
      </c>
      <c r="G482" s="320">
        <v>2918876</v>
      </c>
      <c r="H482" s="320">
        <v>2918876</v>
      </c>
    </row>
    <row r="483" spans="1:8" ht="45" customHeight="1">
      <c r="A483" s="317" t="s">
        <v>611</v>
      </c>
      <c r="B483" s="318" t="s">
        <v>765</v>
      </c>
      <c r="C483" s="318" t="s">
        <v>497</v>
      </c>
      <c r="D483" s="319" t="s">
        <v>498</v>
      </c>
      <c r="E483" s="318" t="s">
        <v>263</v>
      </c>
      <c r="F483" s="320">
        <v>2918876</v>
      </c>
      <c r="G483" s="320">
        <v>2918876</v>
      </c>
      <c r="H483" s="320">
        <v>2918876</v>
      </c>
    </row>
    <row r="484" spans="1:8" ht="69.75" customHeight="1">
      <c r="A484" s="317" t="s">
        <v>612</v>
      </c>
      <c r="B484" s="318" t="s">
        <v>765</v>
      </c>
      <c r="C484" s="318" t="s">
        <v>497</v>
      </c>
      <c r="D484" s="319" t="s">
        <v>498</v>
      </c>
      <c r="E484" s="318" t="s">
        <v>265</v>
      </c>
      <c r="F484" s="320">
        <v>2918876</v>
      </c>
      <c r="G484" s="320">
        <v>2918876</v>
      </c>
      <c r="H484" s="320">
        <v>2918876</v>
      </c>
    </row>
    <row r="485" spans="1:8" ht="48" customHeight="1">
      <c r="A485" s="317" t="s">
        <v>660</v>
      </c>
      <c r="B485" s="318" t="s">
        <v>765</v>
      </c>
      <c r="C485" s="318" t="s">
        <v>497</v>
      </c>
      <c r="D485" s="319" t="s">
        <v>499</v>
      </c>
      <c r="E485" s="318" t="s">
        <v>257</v>
      </c>
      <c r="F485" s="320">
        <v>5908022</v>
      </c>
      <c r="G485" s="320">
        <v>5785552</v>
      </c>
      <c r="H485" s="320">
        <v>5785552</v>
      </c>
    </row>
    <row r="486" spans="1:8" ht="52.5" customHeight="1">
      <c r="A486" s="317" t="s">
        <v>611</v>
      </c>
      <c r="B486" s="318" t="s">
        <v>765</v>
      </c>
      <c r="C486" s="318" t="s">
        <v>497</v>
      </c>
      <c r="D486" s="319" t="s">
        <v>499</v>
      </c>
      <c r="E486" s="318" t="s">
        <v>263</v>
      </c>
      <c r="F486" s="320">
        <v>5743440</v>
      </c>
      <c r="G486" s="320">
        <v>5743440</v>
      </c>
      <c r="H486" s="320">
        <v>5743440</v>
      </c>
    </row>
    <row r="487" spans="1:8" ht="45.75" customHeight="1">
      <c r="A487" s="317" t="s">
        <v>661</v>
      </c>
      <c r="B487" s="318" t="s">
        <v>765</v>
      </c>
      <c r="C487" s="318" t="s">
        <v>497</v>
      </c>
      <c r="D487" s="319" t="s">
        <v>499</v>
      </c>
      <c r="E487" s="318" t="s">
        <v>363</v>
      </c>
      <c r="F487" s="320">
        <v>5743440</v>
      </c>
      <c r="G487" s="320">
        <v>5743440</v>
      </c>
      <c r="H487" s="320">
        <v>5743440</v>
      </c>
    </row>
    <row r="488" spans="1:8" ht="46.5" customHeight="1">
      <c r="A488" s="317" t="s">
        <v>613</v>
      </c>
      <c r="B488" s="318" t="s">
        <v>765</v>
      </c>
      <c r="C488" s="318" t="s">
        <v>497</v>
      </c>
      <c r="D488" s="319" t="s">
        <v>499</v>
      </c>
      <c r="E488" s="318" t="s">
        <v>273</v>
      </c>
      <c r="F488" s="320">
        <v>164582</v>
      </c>
      <c r="G488" s="320">
        <v>42112</v>
      </c>
      <c r="H488" s="320">
        <v>42112</v>
      </c>
    </row>
    <row r="489" spans="1:8" ht="44.25" customHeight="1">
      <c r="A489" s="317" t="s">
        <v>614</v>
      </c>
      <c r="B489" s="318" t="s">
        <v>765</v>
      </c>
      <c r="C489" s="318" t="s">
        <v>497</v>
      </c>
      <c r="D489" s="319" t="s">
        <v>499</v>
      </c>
      <c r="E489" s="318" t="s">
        <v>275</v>
      </c>
      <c r="F489" s="320">
        <v>164582</v>
      </c>
      <c r="G489" s="320">
        <v>42112</v>
      </c>
      <c r="H489" s="320">
        <v>42112</v>
      </c>
    </row>
    <row r="490" spans="1:8" ht="45" customHeight="1">
      <c r="A490" s="317" t="s">
        <v>778</v>
      </c>
      <c r="B490" s="318" t="s">
        <v>765</v>
      </c>
      <c r="C490" s="318" t="s">
        <v>497</v>
      </c>
      <c r="D490" s="319" t="s">
        <v>501</v>
      </c>
      <c r="E490" s="318" t="s">
        <v>257</v>
      </c>
      <c r="F490" s="320">
        <v>1051000</v>
      </c>
      <c r="G490" s="320">
        <v>950000</v>
      </c>
      <c r="H490" s="320">
        <v>950000</v>
      </c>
    </row>
    <row r="491" spans="1:8" ht="49.5" customHeight="1">
      <c r="A491" s="317" t="s">
        <v>613</v>
      </c>
      <c r="B491" s="318" t="s">
        <v>765</v>
      </c>
      <c r="C491" s="318" t="s">
        <v>497</v>
      </c>
      <c r="D491" s="319" t="s">
        <v>501</v>
      </c>
      <c r="E491" s="318" t="s">
        <v>273</v>
      </c>
      <c r="F491" s="320">
        <v>1051000</v>
      </c>
      <c r="G491" s="320">
        <v>950000</v>
      </c>
      <c r="H491" s="320">
        <v>950000</v>
      </c>
    </row>
    <row r="492" spans="1:8" ht="57" customHeight="1">
      <c r="A492" s="317" t="s">
        <v>614</v>
      </c>
      <c r="B492" s="318" t="s">
        <v>765</v>
      </c>
      <c r="C492" s="318" t="s">
        <v>497</v>
      </c>
      <c r="D492" s="319" t="s">
        <v>501</v>
      </c>
      <c r="E492" s="318" t="s">
        <v>275</v>
      </c>
      <c r="F492" s="320">
        <v>1051000</v>
      </c>
      <c r="G492" s="320">
        <v>950000</v>
      </c>
      <c r="H492" s="320">
        <v>950000</v>
      </c>
    </row>
    <row r="493" spans="1:8" ht="55.5" customHeight="1">
      <c r="A493" s="317" t="s">
        <v>645</v>
      </c>
      <c r="B493" s="318" t="s">
        <v>765</v>
      </c>
      <c r="C493" s="318" t="s">
        <v>497</v>
      </c>
      <c r="D493" s="319" t="s">
        <v>502</v>
      </c>
      <c r="E493" s="318" t="s">
        <v>257</v>
      </c>
      <c r="F493" s="320">
        <v>440000</v>
      </c>
      <c r="G493" s="320">
        <v>205000</v>
      </c>
      <c r="H493" s="320">
        <v>205000</v>
      </c>
    </row>
    <row r="494" spans="1:8" ht="56.25" customHeight="1">
      <c r="A494" s="317" t="s">
        <v>611</v>
      </c>
      <c r="B494" s="318" t="s">
        <v>765</v>
      </c>
      <c r="C494" s="318" t="s">
        <v>497</v>
      </c>
      <c r="D494" s="319" t="s">
        <v>502</v>
      </c>
      <c r="E494" s="318" t="s">
        <v>263</v>
      </c>
      <c r="F494" s="320">
        <v>4000</v>
      </c>
      <c r="G494" s="320">
        <v>0</v>
      </c>
      <c r="H494" s="320">
        <v>0</v>
      </c>
    </row>
    <row r="495" spans="1:8" ht="45" customHeight="1">
      <c r="A495" s="317" t="s">
        <v>661</v>
      </c>
      <c r="B495" s="318" t="s">
        <v>765</v>
      </c>
      <c r="C495" s="318" t="s">
        <v>497</v>
      </c>
      <c r="D495" s="319" t="s">
        <v>502</v>
      </c>
      <c r="E495" s="318" t="s">
        <v>363</v>
      </c>
      <c r="F495" s="320">
        <v>4000</v>
      </c>
      <c r="G495" s="320">
        <v>0</v>
      </c>
      <c r="H495" s="320">
        <v>0</v>
      </c>
    </row>
    <row r="496" spans="1:8" ht="50.25" customHeight="1">
      <c r="A496" s="317" t="s">
        <v>613</v>
      </c>
      <c r="B496" s="318" t="s">
        <v>765</v>
      </c>
      <c r="C496" s="318" t="s">
        <v>497</v>
      </c>
      <c r="D496" s="319" t="s">
        <v>502</v>
      </c>
      <c r="E496" s="318" t="s">
        <v>273</v>
      </c>
      <c r="F496" s="320">
        <v>436000</v>
      </c>
      <c r="G496" s="320">
        <v>205000</v>
      </c>
      <c r="H496" s="320">
        <v>205000</v>
      </c>
    </row>
    <row r="497" spans="1:8" ht="46.5" customHeight="1">
      <c r="A497" s="317" t="s">
        <v>614</v>
      </c>
      <c r="B497" s="318" t="s">
        <v>765</v>
      </c>
      <c r="C497" s="318" t="s">
        <v>497</v>
      </c>
      <c r="D497" s="319" t="s">
        <v>502</v>
      </c>
      <c r="E497" s="318" t="s">
        <v>275</v>
      </c>
      <c r="F497" s="320">
        <v>436000</v>
      </c>
      <c r="G497" s="320">
        <v>205000</v>
      </c>
      <c r="H497" s="320">
        <v>205000</v>
      </c>
    </row>
    <row r="498" spans="1:8" ht="63" customHeight="1">
      <c r="A498" s="317" t="s">
        <v>646</v>
      </c>
      <c r="B498" s="318" t="s">
        <v>765</v>
      </c>
      <c r="C498" s="318" t="s">
        <v>497</v>
      </c>
      <c r="D498" s="319" t="s">
        <v>503</v>
      </c>
      <c r="E498" s="318" t="s">
        <v>257</v>
      </c>
      <c r="F498" s="320">
        <v>414000</v>
      </c>
      <c r="G498" s="320">
        <v>414000</v>
      </c>
      <c r="H498" s="320">
        <v>414000</v>
      </c>
    </row>
    <row r="499" spans="1:8" ht="42.75" customHeight="1">
      <c r="A499" s="317" t="s">
        <v>647</v>
      </c>
      <c r="B499" s="318" t="s">
        <v>765</v>
      </c>
      <c r="C499" s="318" t="s">
        <v>497</v>
      </c>
      <c r="D499" s="319" t="s">
        <v>503</v>
      </c>
      <c r="E499" s="318" t="s">
        <v>493</v>
      </c>
      <c r="F499" s="320">
        <v>414000</v>
      </c>
      <c r="G499" s="320">
        <v>414000</v>
      </c>
      <c r="H499" s="320">
        <v>414000</v>
      </c>
    </row>
    <row r="500" spans="1:8" ht="56.25" customHeight="1">
      <c r="A500" s="317" t="s">
        <v>648</v>
      </c>
      <c r="B500" s="318" t="s">
        <v>765</v>
      </c>
      <c r="C500" s="318" t="s">
        <v>497</v>
      </c>
      <c r="D500" s="319" t="s">
        <v>503</v>
      </c>
      <c r="E500" s="318" t="s">
        <v>495</v>
      </c>
      <c r="F500" s="320">
        <v>414000</v>
      </c>
      <c r="G500" s="320">
        <v>414000</v>
      </c>
      <c r="H500" s="320">
        <v>414000</v>
      </c>
    </row>
    <row r="501" spans="1:8" ht="50.25" customHeight="1">
      <c r="A501" s="317" t="s">
        <v>777</v>
      </c>
      <c r="B501" s="318" t="s">
        <v>765</v>
      </c>
      <c r="C501" s="318" t="s">
        <v>497</v>
      </c>
      <c r="D501" s="319" t="s">
        <v>487</v>
      </c>
      <c r="E501" s="318" t="s">
        <v>257</v>
      </c>
      <c r="F501" s="320">
        <v>2411136</v>
      </c>
      <c r="G501" s="320">
        <v>2411136</v>
      </c>
      <c r="H501" s="320">
        <v>2411136</v>
      </c>
    </row>
    <row r="502" spans="1:8" ht="50.25" customHeight="1">
      <c r="A502" s="317" t="s">
        <v>642</v>
      </c>
      <c r="B502" s="318" t="s">
        <v>765</v>
      </c>
      <c r="C502" s="318" t="s">
        <v>497</v>
      </c>
      <c r="D502" s="319" t="s">
        <v>487</v>
      </c>
      <c r="E502" s="318" t="s">
        <v>327</v>
      </c>
      <c r="F502" s="320">
        <v>2411136</v>
      </c>
      <c r="G502" s="320">
        <v>2411136</v>
      </c>
      <c r="H502" s="320">
        <v>2411136</v>
      </c>
    </row>
    <row r="503" spans="1:8" ht="50.25" customHeight="1">
      <c r="A503" s="317" t="s">
        <v>643</v>
      </c>
      <c r="B503" s="318" t="s">
        <v>765</v>
      </c>
      <c r="C503" s="318" t="s">
        <v>497</v>
      </c>
      <c r="D503" s="319" t="s">
        <v>487</v>
      </c>
      <c r="E503" s="318" t="s">
        <v>329</v>
      </c>
      <c r="F503" s="320">
        <v>2411136</v>
      </c>
      <c r="G503" s="320">
        <v>2411136</v>
      </c>
      <c r="H503" s="320">
        <v>2411136</v>
      </c>
    </row>
    <row r="504" spans="1:8" ht="50.25" customHeight="1">
      <c r="A504" s="317" t="s">
        <v>650</v>
      </c>
      <c r="B504" s="318" t="s">
        <v>765</v>
      </c>
      <c r="C504" s="318" t="s">
        <v>497</v>
      </c>
      <c r="D504" s="319" t="s">
        <v>505</v>
      </c>
      <c r="E504" s="318" t="s">
        <v>257</v>
      </c>
      <c r="F504" s="320">
        <v>10256400</v>
      </c>
      <c r="G504" s="320">
        <v>10244400</v>
      </c>
      <c r="H504" s="320">
        <v>10244400</v>
      </c>
    </row>
    <row r="505" spans="1:8" ht="50.25" customHeight="1">
      <c r="A505" s="317" t="s">
        <v>647</v>
      </c>
      <c r="B505" s="318" t="s">
        <v>765</v>
      </c>
      <c r="C505" s="318" t="s">
        <v>497</v>
      </c>
      <c r="D505" s="319" t="s">
        <v>505</v>
      </c>
      <c r="E505" s="318" t="s">
        <v>493</v>
      </c>
      <c r="F505" s="320">
        <v>10256400</v>
      </c>
      <c r="G505" s="320">
        <v>10244400</v>
      </c>
      <c r="H505" s="320">
        <v>10244400</v>
      </c>
    </row>
    <row r="506" spans="1:8" ht="50.25" customHeight="1">
      <c r="A506" s="317" t="s">
        <v>651</v>
      </c>
      <c r="B506" s="318" t="s">
        <v>765</v>
      </c>
      <c r="C506" s="318" t="s">
        <v>497</v>
      </c>
      <c r="D506" s="319" t="s">
        <v>505</v>
      </c>
      <c r="E506" s="318" t="s">
        <v>507</v>
      </c>
      <c r="F506" s="320">
        <v>10256400</v>
      </c>
      <c r="G506" s="320">
        <v>10244400</v>
      </c>
      <c r="H506" s="320">
        <v>10244400</v>
      </c>
    </row>
    <row r="507" spans="1:8" ht="45.6">
      <c r="A507" s="317" t="s">
        <v>660</v>
      </c>
      <c r="B507" s="318" t="s">
        <v>765</v>
      </c>
      <c r="C507" s="318" t="s">
        <v>497</v>
      </c>
      <c r="D507" s="319" t="s">
        <v>508</v>
      </c>
      <c r="E507" s="318" t="s">
        <v>257</v>
      </c>
      <c r="F507" s="320">
        <v>7365928</v>
      </c>
      <c r="G507" s="320">
        <v>7185229</v>
      </c>
      <c r="H507" s="320">
        <v>7167229</v>
      </c>
    </row>
    <row r="508" spans="1:8" ht="54.75" customHeight="1">
      <c r="A508" s="317" t="s">
        <v>611</v>
      </c>
      <c r="B508" s="318" t="s">
        <v>765</v>
      </c>
      <c r="C508" s="318" t="s">
        <v>497</v>
      </c>
      <c r="D508" s="319" t="s">
        <v>508</v>
      </c>
      <c r="E508" s="318" t="s">
        <v>263</v>
      </c>
      <c r="F508" s="320">
        <v>7127197</v>
      </c>
      <c r="G508" s="320">
        <v>7127197</v>
      </c>
      <c r="H508" s="320">
        <v>7127197</v>
      </c>
    </row>
    <row r="509" spans="1:8" ht="45" customHeight="1">
      <c r="A509" s="317" t="s">
        <v>661</v>
      </c>
      <c r="B509" s="318" t="s">
        <v>765</v>
      </c>
      <c r="C509" s="318" t="s">
        <v>497</v>
      </c>
      <c r="D509" s="319" t="s">
        <v>508</v>
      </c>
      <c r="E509" s="318" t="s">
        <v>363</v>
      </c>
      <c r="F509" s="320">
        <v>7127197</v>
      </c>
      <c r="G509" s="320">
        <v>7127197</v>
      </c>
      <c r="H509" s="320">
        <v>7127197</v>
      </c>
    </row>
    <row r="510" spans="1:8" ht="46.5" customHeight="1">
      <c r="A510" s="317" t="s">
        <v>613</v>
      </c>
      <c r="B510" s="318" t="s">
        <v>765</v>
      </c>
      <c r="C510" s="318" t="s">
        <v>497</v>
      </c>
      <c r="D510" s="319" t="s">
        <v>508</v>
      </c>
      <c r="E510" s="318" t="s">
        <v>273</v>
      </c>
      <c r="F510" s="320">
        <v>238171</v>
      </c>
      <c r="G510" s="320">
        <v>58032</v>
      </c>
      <c r="H510" s="320">
        <v>40032</v>
      </c>
    </row>
    <row r="511" spans="1:8" ht="45.75" customHeight="1">
      <c r="A511" s="317" t="s">
        <v>614</v>
      </c>
      <c r="B511" s="318" t="s">
        <v>765</v>
      </c>
      <c r="C511" s="318" t="s">
        <v>497</v>
      </c>
      <c r="D511" s="319" t="s">
        <v>508</v>
      </c>
      <c r="E511" s="318" t="s">
        <v>275</v>
      </c>
      <c r="F511" s="320">
        <v>238171</v>
      </c>
      <c r="G511" s="320">
        <v>58032</v>
      </c>
      <c r="H511" s="320">
        <v>40032</v>
      </c>
    </row>
    <row r="512" spans="1:8" ht="48.75" customHeight="1">
      <c r="A512" s="317" t="s">
        <v>615</v>
      </c>
      <c r="B512" s="318" t="s">
        <v>765</v>
      </c>
      <c r="C512" s="318" t="s">
        <v>497</v>
      </c>
      <c r="D512" s="319" t="s">
        <v>508</v>
      </c>
      <c r="E512" s="318" t="s">
        <v>282</v>
      </c>
      <c r="F512" s="320">
        <v>560</v>
      </c>
      <c r="G512" s="320">
        <v>0</v>
      </c>
      <c r="H512" s="320">
        <v>0</v>
      </c>
    </row>
    <row r="513" spans="1:8" ht="49.5" customHeight="1">
      <c r="A513" s="317" t="s">
        <v>616</v>
      </c>
      <c r="B513" s="318" t="s">
        <v>765</v>
      </c>
      <c r="C513" s="318" t="s">
        <v>497</v>
      </c>
      <c r="D513" s="319" t="s">
        <v>508</v>
      </c>
      <c r="E513" s="318" t="s">
        <v>284</v>
      </c>
      <c r="F513" s="320">
        <v>560</v>
      </c>
      <c r="G513" s="320">
        <v>0</v>
      </c>
      <c r="H513" s="320">
        <v>0</v>
      </c>
    </row>
    <row r="514" spans="1:8" ht="51.75" customHeight="1">
      <c r="A514" s="317" t="s">
        <v>660</v>
      </c>
      <c r="B514" s="318" t="s">
        <v>765</v>
      </c>
      <c r="C514" s="318" t="s">
        <v>497</v>
      </c>
      <c r="D514" s="319" t="s">
        <v>509</v>
      </c>
      <c r="E514" s="318" t="s">
        <v>257</v>
      </c>
      <c r="F514" s="320">
        <v>2332769</v>
      </c>
      <c r="G514" s="320">
        <v>2332769</v>
      </c>
      <c r="H514" s="320">
        <v>2332769</v>
      </c>
    </row>
    <row r="515" spans="1:8" ht="45" customHeight="1">
      <c r="A515" s="317" t="s">
        <v>611</v>
      </c>
      <c r="B515" s="318" t="s">
        <v>765</v>
      </c>
      <c r="C515" s="318" t="s">
        <v>497</v>
      </c>
      <c r="D515" s="319" t="s">
        <v>509</v>
      </c>
      <c r="E515" s="318" t="s">
        <v>263</v>
      </c>
      <c r="F515" s="320">
        <v>2332769</v>
      </c>
      <c r="G515" s="320">
        <v>2332769</v>
      </c>
      <c r="H515" s="320">
        <v>2332769</v>
      </c>
    </row>
    <row r="516" spans="1:8" ht="41.25" customHeight="1">
      <c r="A516" s="317" t="s">
        <v>661</v>
      </c>
      <c r="B516" s="318" t="s">
        <v>765</v>
      </c>
      <c r="C516" s="318" t="s">
        <v>497</v>
      </c>
      <c r="D516" s="319" t="s">
        <v>509</v>
      </c>
      <c r="E516" s="318" t="s">
        <v>363</v>
      </c>
      <c r="F516" s="320">
        <v>2332769</v>
      </c>
      <c r="G516" s="320">
        <v>2332769</v>
      </c>
      <c r="H516" s="320">
        <v>2332769</v>
      </c>
    </row>
    <row r="517" spans="1:8" ht="42.75" customHeight="1">
      <c r="A517" s="317" t="s">
        <v>750</v>
      </c>
      <c r="B517" s="318" t="s">
        <v>765</v>
      </c>
      <c r="C517" s="318" t="s">
        <v>536</v>
      </c>
      <c r="D517" s="319" t="s">
        <v>256</v>
      </c>
      <c r="E517" s="318" t="s">
        <v>257</v>
      </c>
      <c r="F517" s="320">
        <v>7807068</v>
      </c>
      <c r="G517" s="320">
        <v>7807068</v>
      </c>
      <c r="H517" s="320">
        <v>7807068</v>
      </c>
    </row>
    <row r="518" spans="1:8" ht="48" customHeight="1">
      <c r="A518" s="317" t="s">
        <v>757</v>
      </c>
      <c r="B518" s="318" t="s">
        <v>765</v>
      </c>
      <c r="C518" s="318" t="s">
        <v>550</v>
      </c>
      <c r="D518" s="319" t="s">
        <v>256</v>
      </c>
      <c r="E518" s="318" t="s">
        <v>257</v>
      </c>
      <c r="F518" s="320">
        <v>7807068</v>
      </c>
      <c r="G518" s="320">
        <v>7807068</v>
      </c>
      <c r="H518" s="320">
        <v>7807068</v>
      </c>
    </row>
    <row r="519" spans="1:8" ht="48" customHeight="1">
      <c r="A519" s="317" t="s">
        <v>779</v>
      </c>
      <c r="B519" s="318" t="s">
        <v>765</v>
      </c>
      <c r="C519" s="318" t="s">
        <v>550</v>
      </c>
      <c r="D519" s="319" t="s">
        <v>558</v>
      </c>
      <c r="E519" s="318" t="s">
        <v>257</v>
      </c>
      <c r="F519" s="320">
        <v>7807068</v>
      </c>
      <c r="G519" s="320">
        <v>7807068</v>
      </c>
      <c r="H519" s="320">
        <v>7807068</v>
      </c>
    </row>
    <row r="520" spans="1:8" ht="48" customHeight="1">
      <c r="A520" s="317" t="s">
        <v>647</v>
      </c>
      <c r="B520" s="318" t="s">
        <v>765</v>
      </c>
      <c r="C520" s="318" t="s">
        <v>550</v>
      </c>
      <c r="D520" s="319" t="s">
        <v>558</v>
      </c>
      <c r="E520" s="318" t="s">
        <v>493</v>
      </c>
      <c r="F520" s="320">
        <v>7807068</v>
      </c>
      <c r="G520" s="320">
        <v>7807068</v>
      </c>
      <c r="H520" s="320">
        <v>7807068</v>
      </c>
    </row>
    <row r="521" spans="1:8" ht="48" customHeight="1">
      <c r="A521" s="317" t="s">
        <v>651</v>
      </c>
      <c r="B521" s="318" t="s">
        <v>765</v>
      </c>
      <c r="C521" s="318" t="s">
        <v>550</v>
      </c>
      <c r="D521" s="319" t="s">
        <v>558</v>
      </c>
      <c r="E521" s="318" t="s">
        <v>507</v>
      </c>
      <c r="F521" s="320">
        <v>7807068</v>
      </c>
      <c r="G521" s="320">
        <v>7807068</v>
      </c>
      <c r="H521" s="320">
        <v>7807068</v>
      </c>
    </row>
    <row r="522" spans="1:8" ht="46.5" customHeight="1">
      <c r="A522" s="314" t="s">
        <v>602</v>
      </c>
      <c r="B522" s="315"/>
      <c r="C522" s="315"/>
      <c r="D522" s="321"/>
      <c r="E522" s="315"/>
      <c r="F522" s="316">
        <v>1831380997.1800001</v>
      </c>
      <c r="G522" s="316">
        <v>1542511124.7</v>
      </c>
      <c r="H522" s="316">
        <v>1695322347.9100001</v>
      </c>
    </row>
    <row r="524" spans="1:8" ht="20.399999999999999">
      <c r="F524" s="15"/>
      <c r="G524" s="15"/>
      <c r="H524" s="15"/>
    </row>
  </sheetData>
  <mergeCells count="10">
    <mergeCell ref="A8:A9"/>
    <mergeCell ref="B8:E8"/>
    <mergeCell ref="F8:F9"/>
    <mergeCell ref="G8:G9"/>
    <mergeCell ref="H8:H9"/>
    <mergeCell ref="G1:H1"/>
    <mergeCell ref="G2:H2"/>
    <mergeCell ref="G3:H3"/>
    <mergeCell ref="G4:H4"/>
    <mergeCell ref="A6:H6"/>
  </mergeCells>
  <pageMargins left="0.70866141732283472" right="0.31496062992125984" top="0.55118110236220474" bottom="0.19685039370078741" header="0" footer="0"/>
  <pageSetup paperSize="9" scale="36"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T725"/>
  <sheetViews>
    <sheetView view="pageBreakPreview" topLeftCell="A706" zoomScale="70" zoomScaleNormal="100" zoomScaleSheetLayoutView="70" workbookViewId="0">
      <selection activeCell="X725" sqref="X725"/>
    </sheetView>
  </sheetViews>
  <sheetFormatPr defaultColWidth="9.109375" defaultRowHeight="13.2"/>
  <cols>
    <col min="1" max="1" width="66.33203125" style="18" customWidth="1"/>
    <col min="2" max="2" width="8.88671875" style="18" customWidth="1"/>
    <col min="3" max="3" width="6.88671875" style="18" customWidth="1"/>
    <col min="4" max="4" width="6.33203125" style="18" customWidth="1"/>
    <col min="5" max="5" width="10.109375" style="18" customWidth="1"/>
    <col min="6" max="6" width="12" style="18" customWidth="1"/>
    <col min="7" max="7" width="6.5546875" style="18" customWidth="1"/>
    <col min="8" max="8" width="29.44140625" style="18" customWidth="1"/>
    <col min="9" max="9" width="28.33203125" style="18" customWidth="1"/>
    <col min="10" max="10" width="27.33203125" style="18" customWidth="1"/>
    <col min="11" max="11" width="21.109375" style="18" customWidth="1"/>
    <col min="12" max="12" width="18.109375" style="18" customWidth="1"/>
    <col min="13" max="13" width="20.109375" style="18" customWidth="1"/>
    <col min="14" max="14" width="21.109375" style="18" customWidth="1"/>
    <col min="15" max="19" width="9.109375" style="18"/>
    <col min="20" max="20" width="9.109375" style="18" customWidth="1"/>
    <col min="21" max="23" width="9.109375" style="18"/>
    <col min="24" max="24" width="9.109375" style="18" customWidth="1"/>
    <col min="25" max="16384" width="9.109375" style="18"/>
  </cols>
  <sheetData>
    <row r="1" spans="1:14" ht="22.8">
      <c r="A1" s="323"/>
      <c r="B1" s="323"/>
      <c r="C1" s="323"/>
      <c r="D1" s="323"/>
      <c r="E1" s="323"/>
      <c r="F1" s="323"/>
      <c r="G1" s="323"/>
      <c r="H1" s="323"/>
      <c r="I1" s="324" t="s">
        <v>1282</v>
      </c>
      <c r="J1" s="324"/>
      <c r="K1" s="17"/>
      <c r="L1" s="17"/>
    </row>
    <row r="2" spans="1:14" ht="22.8">
      <c r="A2" s="323"/>
      <c r="B2" s="323"/>
      <c r="C2" s="323"/>
      <c r="D2" s="323"/>
      <c r="E2" s="323"/>
      <c r="F2" s="323"/>
      <c r="G2" s="323"/>
      <c r="H2" s="323"/>
      <c r="I2" s="324" t="s">
        <v>1</v>
      </c>
      <c r="J2" s="324"/>
      <c r="K2" s="17"/>
      <c r="L2" s="17"/>
    </row>
    <row r="3" spans="1:14" ht="22.8">
      <c r="A3" s="323"/>
      <c r="B3" s="323"/>
      <c r="C3" s="323"/>
      <c r="D3" s="323"/>
      <c r="E3" s="323"/>
      <c r="F3" s="323"/>
      <c r="G3" s="323"/>
      <c r="H3" s="323"/>
      <c r="I3" s="324" t="s">
        <v>2</v>
      </c>
      <c r="J3" s="324"/>
      <c r="K3" s="17"/>
      <c r="L3" s="17"/>
    </row>
    <row r="4" spans="1:14" ht="22.8">
      <c r="A4" s="323"/>
      <c r="B4" s="323"/>
      <c r="C4" s="323"/>
      <c r="D4" s="323"/>
      <c r="E4" s="323"/>
      <c r="F4" s="323"/>
      <c r="G4" s="323"/>
      <c r="H4" s="323"/>
      <c r="I4" s="387" t="s">
        <v>1280</v>
      </c>
      <c r="J4" s="387"/>
      <c r="K4" s="17"/>
      <c r="L4" s="17"/>
    </row>
    <row r="5" spans="1:14" ht="22.8">
      <c r="A5" s="323"/>
      <c r="B5" s="323"/>
      <c r="C5" s="323"/>
      <c r="D5" s="323"/>
      <c r="E5" s="323"/>
      <c r="F5" s="323"/>
      <c r="G5" s="323"/>
      <c r="H5" s="323"/>
      <c r="I5" s="323"/>
      <c r="J5" s="323"/>
      <c r="K5" s="17"/>
      <c r="L5" s="17"/>
    </row>
    <row r="6" spans="1:14" ht="15.9" customHeight="1">
      <c r="A6" s="325" t="s">
        <v>780</v>
      </c>
      <c r="B6" s="325" t="s">
        <v>780</v>
      </c>
      <c r="C6" s="325" t="s">
        <v>780</v>
      </c>
      <c r="D6" s="325" t="s">
        <v>780</v>
      </c>
      <c r="E6" s="326" t="s">
        <v>780</v>
      </c>
      <c r="F6" s="326" t="s">
        <v>780</v>
      </c>
      <c r="G6" s="326" t="s">
        <v>780</v>
      </c>
      <c r="H6" s="326"/>
      <c r="I6" s="388" t="s">
        <v>780</v>
      </c>
      <c r="J6" s="388"/>
      <c r="K6" s="17"/>
      <c r="L6" s="17"/>
    </row>
    <row r="7" spans="1:14" ht="40.5" customHeight="1">
      <c r="A7" s="389" t="s">
        <v>781</v>
      </c>
      <c r="B7" s="389"/>
      <c r="C7" s="389"/>
      <c r="D7" s="389"/>
      <c r="E7" s="389"/>
      <c r="F7" s="389"/>
      <c r="G7" s="389"/>
      <c r="H7" s="389"/>
      <c r="I7" s="389"/>
      <c r="J7" s="389"/>
      <c r="K7" s="17"/>
      <c r="L7" s="17"/>
    </row>
    <row r="8" spans="1:14" ht="22.5" customHeight="1">
      <c r="A8" s="390" t="s">
        <v>782</v>
      </c>
      <c r="B8" s="390"/>
      <c r="C8" s="390"/>
      <c r="D8" s="390"/>
      <c r="E8" s="390"/>
      <c r="F8" s="390"/>
      <c r="G8" s="390"/>
      <c r="H8" s="390"/>
      <c r="I8" s="390"/>
      <c r="J8" s="390"/>
      <c r="K8" s="17"/>
      <c r="L8" s="17"/>
    </row>
    <row r="9" spans="1:14" ht="49.5" customHeight="1">
      <c r="A9" s="327" t="s">
        <v>783</v>
      </c>
      <c r="B9" s="327" t="s">
        <v>784</v>
      </c>
      <c r="C9" s="327" t="s">
        <v>785</v>
      </c>
      <c r="D9" s="327" t="s">
        <v>786</v>
      </c>
      <c r="E9" s="327" t="s">
        <v>787</v>
      </c>
      <c r="F9" s="327" t="s">
        <v>788</v>
      </c>
      <c r="G9" s="327" t="s">
        <v>789</v>
      </c>
      <c r="H9" s="327" t="s">
        <v>790</v>
      </c>
      <c r="I9" s="328" t="s">
        <v>791</v>
      </c>
      <c r="J9" s="329" t="s">
        <v>792</v>
      </c>
      <c r="K9" s="17"/>
      <c r="L9" s="17"/>
    </row>
    <row r="10" spans="1:14" ht="20.25" customHeight="1">
      <c r="A10" s="327" t="s">
        <v>793</v>
      </c>
      <c r="B10" s="327" t="s">
        <v>794</v>
      </c>
      <c r="C10" s="327" t="s">
        <v>795</v>
      </c>
      <c r="D10" s="327" t="s">
        <v>796</v>
      </c>
      <c r="E10" s="327" t="s">
        <v>797</v>
      </c>
      <c r="F10" s="327" t="s">
        <v>798</v>
      </c>
      <c r="G10" s="327" t="s">
        <v>799</v>
      </c>
      <c r="H10" s="327" t="s">
        <v>800</v>
      </c>
      <c r="I10" s="328" t="s">
        <v>801</v>
      </c>
      <c r="J10" s="329" t="s">
        <v>802</v>
      </c>
      <c r="K10" s="19"/>
      <c r="L10" s="19"/>
      <c r="M10" s="20"/>
    </row>
    <row r="11" spans="1:14" ht="114">
      <c r="A11" s="330" t="s">
        <v>803</v>
      </c>
      <c r="B11" s="331" t="s">
        <v>804</v>
      </c>
      <c r="C11" s="332" t="s">
        <v>780</v>
      </c>
      <c r="D11" s="332" t="s">
        <v>780</v>
      </c>
      <c r="E11" s="332" t="s">
        <v>780</v>
      </c>
      <c r="F11" s="332" t="s">
        <v>780</v>
      </c>
      <c r="G11" s="332" t="s">
        <v>780</v>
      </c>
      <c r="H11" s="333">
        <f>H12+H41+H69+H74+H97+H121+H134+H139</f>
        <v>150552944.65999997</v>
      </c>
      <c r="I11" s="334">
        <f>I12+I41+I69+I74+I97+I121+I134+I139</f>
        <v>142078148.22000003</v>
      </c>
      <c r="J11" s="335">
        <f>J12+J41+J69+J74+J97+J121+J134+J139</f>
        <v>157718878.41000003</v>
      </c>
      <c r="K11" s="21"/>
      <c r="L11" s="21"/>
      <c r="M11" s="22"/>
      <c r="N11" s="23"/>
    </row>
    <row r="12" spans="1:14" ht="91.2">
      <c r="A12" s="330" t="s">
        <v>805</v>
      </c>
      <c r="B12" s="331" t="s">
        <v>804</v>
      </c>
      <c r="C12" s="331" t="s">
        <v>806</v>
      </c>
      <c r="D12" s="331" t="s">
        <v>804</v>
      </c>
      <c r="E12" s="332" t="s">
        <v>780</v>
      </c>
      <c r="F12" s="332" t="s">
        <v>780</v>
      </c>
      <c r="G12" s="332" t="s">
        <v>780</v>
      </c>
      <c r="H12" s="333">
        <f>H13</f>
        <v>57295139.82</v>
      </c>
      <c r="I12" s="334">
        <f>I13</f>
        <v>56348285.93</v>
      </c>
      <c r="J12" s="335">
        <f>J13</f>
        <v>72420298.670000002</v>
      </c>
      <c r="K12" s="17"/>
      <c r="L12" s="17"/>
    </row>
    <row r="13" spans="1:14" ht="22.8">
      <c r="A13" s="330" t="s">
        <v>807</v>
      </c>
      <c r="B13" s="331" t="s">
        <v>804</v>
      </c>
      <c r="C13" s="331" t="s">
        <v>806</v>
      </c>
      <c r="D13" s="331" t="s">
        <v>804</v>
      </c>
      <c r="E13" s="331" t="s">
        <v>689</v>
      </c>
      <c r="F13" s="336" t="s">
        <v>780</v>
      </c>
      <c r="G13" s="336" t="s">
        <v>780</v>
      </c>
      <c r="H13" s="333">
        <f>H14+H17+H24+H27+H32+H35+H38</f>
        <v>57295139.82</v>
      </c>
      <c r="I13" s="334">
        <f>I14+I17+I24+I27+I32+I35+I38</f>
        <v>56348285.93</v>
      </c>
      <c r="J13" s="335">
        <f>J14+J17+J24+J27+J32+J35+J38</f>
        <v>72420298.670000002</v>
      </c>
      <c r="K13" s="17"/>
      <c r="L13" s="17"/>
    </row>
    <row r="14" spans="1:14" ht="91.2">
      <c r="A14" s="337" t="s">
        <v>808</v>
      </c>
      <c r="B14" s="338" t="s">
        <v>804</v>
      </c>
      <c r="C14" s="338" t="s">
        <v>806</v>
      </c>
      <c r="D14" s="338" t="s">
        <v>804</v>
      </c>
      <c r="E14" s="338" t="s">
        <v>689</v>
      </c>
      <c r="F14" s="338" t="s">
        <v>809</v>
      </c>
      <c r="G14" s="339" t="s">
        <v>780</v>
      </c>
      <c r="H14" s="340">
        <v>2146679</v>
      </c>
      <c r="I14" s="341">
        <v>2146679</v>
      </c>
      <c r="J14" s="342">
        <v>2146679</v>
      </c>
      <c r="K14" s="17"/>
      <c r="L14" s="17"/>
    </row>
    <row r="15" spans="1:14" ht="136.80000000000001">
      <c r="A15" s="337" t="s">
        <v>810</v>
      </c>
      <c r="B15" s="338" t="s">
        <v>804</v>
      </c>
      <c r="C15" s="338" t="s">
        <v>806</v>
      </c>
      <c r="D15" s="338" t="s">
        <v>804</v>
      </c>
      <c r="E15" s="338" t="s">
        <v>689</v>
      </c>
      <c r="F15" s="338" t="s">
        <v>809</v>
      </c>
      <c r="G15" s="338" t="s">
        <v>263</v>
      </c>
      <c r="H15" s="340">
        <v>2146679</v>
      </c>
      <c r="I15" s="341">
        <v>2146679</v>
      </c>
      <c r="J15" s="342">
        <v>2146679</v>
      </c>
      <c r="K15" s="17"/>
      <c r="L15" s="17"/>
    </row>
    <row r="16" spans="1:14" ht="45.6">
      <c r="A16" s="337" t="s">
        <v>811</v>
      </c>
      <c r="B16" s="338" t="s">
        <v>804</v>
      </c>
      <c r="C16" s="338" t="s">
        <v>806</v>
      </c>
      <c r="D16" s="338" t="s">
        <v>804</v>
      </c>
      <c r="E16" s="338" t="s">
        <v>689</v>
      </c>
      <c r="F16" s="338" t="s">
        <v>809</v>
      </c>
      <c r="G16" s="338" t="s">
        <v>265</v>
      </c>
      <c r="H16" s="340">
        <v>2146679</v>
      </c>
      <c r="I16" s="341">
        <v>2146679</v>
      </c>
      <c r="J16" s="342">
        <v>2146679</v>
      </c>
      <c r="K16" s="17"/>
      <c r="L16" s="17"/>
    </row>
    <row r="17" spans="1:12" ht="68.400000000000006">
      <c r="A17" s="337" t="s">
        <v>812</v>
      </c>
      <c r="B17" s="338" t="s">
        <v>804</v>
      </c>
      <c r="C17" s="338" t="s">
        <v>806</v>
      </c>
      <c r="D17" s="338" t="s">
        <v>804</v>
      </c>
      <c r="E17" s="338" t="s">
        <v>689</v>
      </c>
      <c r="F17" s="338" t="s">
        <v>813</v>
      </c>
      <c r="G17" s="339" t="s">
        <v>780</v>
      </c>
      <c r="H17" s="340">
        <v>43384212</v>
      </c>
      <c r="I17" s="341">
        <v>43384212</v>
      </c>
      <c r="J17" s="342">
        <v>43384212</v>
      </c>
      <c r="K17" s="17"/>
      <c r="L17" s="17"/>
    </row>
    <row r="18" spans="1:12" ht="136.80000000000001">
      <c r="A18" s="337" t="s">
        <v>810</v>
      </c>
      <c r="B18" s="338" t="s">
        <v>804</v>
      </c>
      <c r="C18" s="338" t="s">
        <v>806</v>
      </c>
      <c r="D18" s="338" t="s">
        <v>804</v>
      </c>
      <c r="E18" s="338" t="s">
        <v>689</v>
      </c>
      <c r="F18" s="338" t="s">
        <v>813</v>
      </c>
      <c r="G18" s="338" t="s">
        <v>263</v>
      </c>
      <c r="H18" s="340">
        <v>43111192</v>
      </c>
      <c r="I18" s="341">
        <v>43111192</v>
      </c>
      <c r="J18" s="342">
        <v>43111192</v>
      </c>
      <c r="K18" s="17"/>
      <c r="L18" s="17"/>
    </row>
    <row r="19" spans="1:12" ht="45.6">
      <c r="A19" s="337" t="s">
        <v>811</v>
      </c>
      <c r="B19" s="338" t="s">
        <v>804</v>
      </c>
      <c r="C19" s="338" t="s">
        <v>806</v>
      </c>
      <c r="D19" s="338" t="s">
        <v>804</v>
      </c>
      <c r="E19" s="338" t="s">
        <v>689</v>
      </c>
      <c r="F19" s="338" t="s">
        <v>813</v>
      </c>
      <c r="G19" s="338" t="s">
        <v>265</v>
      </c>
      <c r="H19" s="340">
        <v>43111192</v>
      </c>
      <c r="I19" s="341">
        <v>43111192</v>
      </c>
      <c r="J19" s="342">
        <v>43111192</v>
      </c>
      <c r="K19" s="17"/>
      <c r="L19" s="17"/>
    </row>
    <row r="20" spans="1:12" ht="68.400000000000006">
      <c r="A20" s="337" t="s">
        <v>272</v>
      </c>
      <c r="B20" s="338" t="s">
        <v>804</v>
      </c>
      <c r="C20" s="338" t="s">
        <v>806</v>
      </c>
      <c r="D20" s="338" t="s">
        <v>804</v>
      </c>
      <c r="E20" s="338" t="s">
        <v>689</v>
      </c>
      <c r="F20" s="338" t="s">
        <v>813</v>
      </c>
      <c r="G20" s="338">
        <v>200</v>
      </c>
      <c r="H20" s="340">
        <v>117500</v>
      </c>
      <c r="I20" s="341">
        <v>117500</v>
      </c>
      <c r="J20" s="342">
        <v>117500</v>
      </c>
      <c r="K20" s="17"/>
      <c r="L20" s="17"/>
    </row>
    <row r="21" spans="1:12" ht="68.400000000000006">
      <c r="A21" s="337" t="s">
        <v>274</v>
      </c>
      <c r="B21" s="338" t="s">
        <v>804</v>
      </c>
      <c r="C21" s="338" t="s">
        <v>806</v>
      </c>
      <c r="D21" s="338" t="s">
        <v>804</v>
      </c>
      <c r="E21" s="338" t="s">
        <v>689</v>
      </c>
      <c r="F21" s="338" t="s">
        <v>813</v>
      </c>
      <c r="G21" s="338">
        <v>240</v>
      </c>
      <c r="H21" s="340">
        <v>117500</v>
      </c>
      <c r="I21" s="341">
        <v>117500</v>
      </c>
      <c r="J21" s="342">
        <v>117500</v>
      </c>
      <c r="K21" s="17"/>
      <c r="L21" s="17"/>
    </row>
    <row r="22" spans="1:12" ht="22.8">
      <c r="A22" s="343" t="s">
        <v>281</v>
      </c>
      <c r="B22" s="338" t="s">
        <v>804</v>
      </c>
      <c r="C22" s="338" t="s">
        <v>806</v>
      </c>
      <c r="D22" s="338" t="s">
        <v>804</v>
      </c>
      <c r="E22" s="338" t="s">
        <v>689</v>
      </c>
      <c r="F22" s="338" t="s">
        <v>813</v>
      </c>
      <c r="G22" s="338">
        <v>800</v>
      </c>
      <c r="H22" s="340">
        <v>155520</v>
      </c>
      <c r="I22" s="341">
        <v>155520</v>
      </c>
      <c r="J22" s="342">
        <v>155520</v>
      </c>
      <c r="K22" s="17"/>
      <c r="L22" s="17"/>
    </row>
    <row r="23" spans="1:12" ht="45.6">
      <c r="A23" s="343" t="s">
        <v>283</v>
      </c>
      <c r="B23" s="338" t="s">
        <v>804</v>
      </c>
      <c r="C23" s="338" t="s">
        <v>806</v>
      </c>
      <c r="D23" s="338" t="s">
        <v>804</v>
      </c>
      <c r="E23" s="338" t="s">
        <v>689</v>
      </c>
      <c r="F23" s="338" t="s">
        <v>813</v>
      </c>
      <c r="G23" s="338">
        <v>850</v>
      </c>
      <c r="H23" s="340">
        <v>155520</v>
      </c>
      <c r="I23" s="341">
        <v>155520</v>
      </c>
      <c r="J23" s="342">
        <v>155520</v>
      </c>
      <c r="K23" s="17"/>
      <c r="L23" s="17"/>
    </row>
    <row r="24" spans="1:12" ht="68.400000000000006">
      <c r="A24" s="337" t="s">
        <v>814</v>
      </c>
      <c r="B24" s="338" t="s">
        <v>804</v>
      </c>
      <c r="C24" s="338" t="s">
        <v>806</v>
      </c>
      <c r="D24" s="338" t="s">
        <v>804</v>
      </c>
      <c r="E24" s="338" t="s">
        <v>689</v>
      </c>
      <c r="F24" s="338" t="s">
        <v>815</v>
      </c>
      <c r="G24" s="339" t="s">
        <v>780</v>
      </c>
      <c r="H24" s="340">
        <v>306960</v>
      </c>
      <c r="I24" s="341">
        <v>306960</v>
      </c>
      <c r="J24" s="342">
        <v>306960</v>
      </c>
      <c r="K24" s="17"/>
      <c r="L24" s="17"/>
    </row>
    <row r="25" spans="1:12" ht="68.400000000000006">
      <c r="A25" s="337" t="s">
        <v>816</v>
      </c>
      <c r="B25" s="338" t="s">
        <v>804</v>
      </c>
      <c r="C25" s="338" t="s">
        <v>806</v>
      </c>
      <c r="D25" s="338" t="s">
        <v>804</v>
      </c>
      <c r="E25" s="338" t="s">
        <v>689</v>
      </c>
      <c r="F25" s="338" t="s">
        <v>815</v>
      </c>
      <c r="G25" s="338" t="s">
        <v>273</v>
      </c>
      <c r="H25" s="340">
        <v>306960</v>
      </c>
      <c r="I25" s="341">
        <v>306960</v>
      </c>
      <c r="J25" s="342">
        <v>306960</v>
      </c>
      <c r="K25" s="17"/>
      <c r="L25" s="17"/>
    </row>
    <row r="26" spans="1:12" ht="68.400000000000006">
      <c r="A26" s="337" t="s">
        <v>817</v>
      </c>
      <c r="B26" s="338" t="s">
        <v>804</v>
      </c>
      <c r="C26" s="338" t="s">
        <v>806</v>
      </c>
      <c r="D26" s="338" t="s">
        <v>804</v>
      </c>
      <c r="E26" s="338" t="s">
        <v>689</v>
      </c>
      <c r="F26" s="338" t="s">
        <v>815</v>
      </c>
      <c r="G26" s="338" t="s">
        <v>275</v>
      </c>
      <c r="H26" s="340">
        <v>306960</v>
      </c>
      <c r="I26" s="341">
        <v>306960</v>
      </c>
      <c r="J26" s="342">
        <v>306960</v>
      </c>
      <c r="K26" s="17"/>
      <c r="L26" s="17"/>
    </row>
    <row r="27" spans="1:12" ht="22.8">
      <c r="A27" s="337" t="s">
        <v>818</v>
      </c>
      <c r="B27" s="338" t="s">
        <v>804</v>
      </c>
      <c r="C27" s="338" t="s">
        <v>806</v>
      </c>
      <c r="D27" s="338" t="s">
        <v>804</v>
      </c>
      <c r="E27" s="338" t="s">
        <v>689</v>
      </c>
      <c r="F27" s="338" t="s">
        <v>819</v>
      </c>
      <c r="G27" s="339" t="s">
        <v>780</v>
      </c>
      <c r="H27" s="340">
        <v>5019115</v>
      </c>
      <c r="I27" s="341">
        <v>5019115</v>
      </c>
      <c r="J27" s="342">
        <v>5019115</v>
      </c>
      <c r="K27" s="17"/>
      <c r="L27" s="17"/>
    </row>
    <row r="28" spans="1:12" ht="136.80000000000001">
      <c r="A28" s="337" t="s">
        <v>810</v>
      </c>
      <c r="B28" s="338" t="s">
        <v>804</v>
      </c>
      <c r="C28" s="338" t="s">
        <v>806</v>
      </c>
      <c r="D28" s="338" t="s">
        <v>804</v>
      </c>
      <c r="E28" s="338" t="s">
        <v>689</v>
      </c>
      <c r="F28" s="338" t="s">
        <v>819</v>
      </c>
      <c r="G28" s="338" t="s">
        <v>263</v>
      </c>
      <c r="H28" s="340">
        <v>4278577</v>
      </c>
      <c r="I28" s="341">
        <v>4278577</v>
      </c>
      <c r="J28" s="342">
        <v>4278577</v>
      </c>
      <c r="K28" s="17"/>
      <c r="L28" s="17"/>
    </row>
    <row r="29" spans="1:12" ht="45.6">
      <c r="A29" s="337" t="s">
        <v>820</v>
      </c>
      <c r="B29" s="338" t="s">
        <v>804</v>
      </c>
      <c r="C29" s="338" t="s">
        <v>806</v>
      </c>
      <c r="D29" s="338" t="s">
        <v>804</v>
      </c>
      <c r="E29" s="338" t="s">
        <v>689</v>
      </c>
      <c r="F29" s="338" t="s">
        <v>819</v>
      </c>
      <c r="G29" s="338" t="s">
        <v>363</v>
      </c>
      <c r="H29" s="340">
        <v>4278577</v>
      </c>
      <c r="I29" s="341">
        <v>4278577</v>
      </c>
      <c r="J29" s="342">
        <v>4278577</v>
      </c>
      <c r="K29" s="17"/>
      <c r="L29" s="17"/>
    </row>
    <row r="30" spans="1:12" ht="68.400000000000006">
      <c r="A30" s="337" t="s">
        <v>816</v>
      </c>
      <c r="B30" s="338" t="s">
        <v>804</v>
      </c>
      <c r="C30" s="338" t="s">
        <v>806</v>
      </c>
      <c r="D30" s="338" t="s">
        <v>804</v>
      </c>
      <c r="E30" s="338" t="s">
        <v>689</v>
      </c>
      <c r="F30" s="338" t="s">
        <v>819</v>
      </c>
      <c r="G30" s="338" t="s">
        <v>273</v>
      </c>
      <c r="H30" s="340">
        <v>740538</v>
      </c>
      <c r="I30" s="341">
        <v>740538</v>
      </c>
      <c r="J30" s="342">
        <v>740538</v>
      </c>
      <c r="K30" s="17"/>
      <c r="L30" s="17"/>
    </row>
    <row r="31" spans="1:12" ht="68.400000000000006">
      <c r="A31" s="337" t="s">
        <v>817</v>
      </c>
      <c r="B31" s="338" t="s">
        <v>804</v>
      </c>
      <c r="C31" s="338" t="s">
        <v>806</v>
      </c>
      <c r="D31" s="338" t="s">
        <v>804</v>
      </c>
      <c r="E31" s="338" t="s">
        <v>689</v>
      </c>
      <c r="F31" s="338" t="s">
        <v>819</v>
      </c>
      <c r="G31" s="338" t="s">
        <v>275</v>
      </c>
      <c r="H31" s="340">
        <v>740538</v>
      </c>
      <c r="I31" s="341">
        <v>740538</v>
      </c>
      <c r="J31" s="342">
        <v>740538</v>
      </c>
      <c r="K31" s="17"/>
      <c r="L31" s="17"/>
    </row>
    <row r="32" spans="1:12" ht="91.2">
      <c r="A32" s="337" t="s">
        <v>821</v>
      </c>
      <c r="B32" s="338" t="s">
        <v>804</v>
      </c>
      <c r="C32" s="338" t="s">
        <v>806</v>
      </c>
      <c r="D32" s="338" t="s">
        <v>804</v>
      </c>
      <c r="E32" s="338" t="s">
        <v>689</v>
      </c>
      <c r="F32" s="338" t="s">
        <v>822</v>
      </c>
      <c r="G32" s="339" t="s">
        <v>780</v>
      </c>
      <c r="H32" s="340">
        <v>3492409</v>
      </c>
      <c r="I32" s="341">
        <v>3492409</v>
      </c>
      <c r="J32" s="342">
        <v>3492409</v>
      </c>
      <c r="K32" s="17"/>
      <c r="L32" s="17"/>
    </row>
    <row r="33" spans="1:13" ht="68.400000000000006">
      <c r="A33" s="337" t="s">
        <v>816</v>
      </c>
      <c r="B33" s="338" t="s">
        <v>804</v>
      </c>
      <c r="C33" s="338" t="s">
        <v>806</v>
      </c>
      <c r="D33" s="338" t="s">
        <v>804</v>
      </c>
      <c r="E33" s="338" t="s">
        <v>689</v>
      </c>
      <c r="F33" s="338" t="s">
        <v>822</v>
      </c>
      <c r="G33" s="338" t="s">
        <v>273</v>
      </c>
      <c r="H33" s="340">
        <v>3492409</v>
      </c>
      <c r="I33" s="341">
        <v>3492409</v>
      </c>
      <c r="J33" s="342">
        <v>3492409</v>
      </c>
      <c r="K33" s="17"/>
      <c r="L33" s="17"/>
    </row>
    <row r="34" spans="1:13" ht="68.400000000000006">
      <c r="A34" s="337" t="s">
        <v>817</v>
      </c>
      <c r="B34" s="338" t="s">
        <v>804</v>
      </c>
      <c r="C34" s="338" t="s">
        <v>806</v>
      </c>
      <c r="D34" s="338" t="s">
        <v>804</v>
      </c>
      <c r="E34" s="338" t="s">
        <v>689</v>
      </c>
      <c r="F34" s="338" t="s">
        <v>822</v>
      </c>
      <c r="G34" s="338" t="s">
        <v>275</v>
      </c>
      <c r="H34" s="340">
        <v>3492409</v>
      </c>
      <c r="I34" s="341">
        <v>3492409</v>
      </c>
      <c r="J34" s="342">
        <v>3492409</v>
      </c>
      <c r="K34" s="17"/>
      <c r="L34" s="17"/>
    </row>
    <row r="35" spans="1:13" ht="91.2" hidden="1">
      <c r="A35" s="344" t="s">
        <v>823</v>
      </c>
      <c r="B35" s="345" t="s">
        <v>804</v>
      </c>
      <c r="C35" s="345" t="s">
        <v>806</v>
      </c>
      <c r="D35" s="345" t="s">
        <v>804</v>
      </c>
      <c r="E35" s="345" t="s">
        <v>689</v>
      </c>
      <c r="F35" s="345" t="s">
        <v>824</v>
      </c>
      <c r="G35" s="346" t="s">
        <v>780</v>
      </c>
      <c r="H35" s="340"/>
      <c r="I35" s="341"/>
      <c r="J35" s="342"/>
      <c r="K35" s="17"/>
      <c r="L35" s="17"/>
    </row>
    <row r="36" spans="1:13" ht="68.400000000000006" hidden="1">
      <c r="A36" s="344" t="s">
        <v>816</v>
      </c>
      <c r="B36" s="345" t="s">
        <v>804</v>
      </c>
      <c r="C36" s="345" t="s">
        <v>806</v>
      </c>
      <c r="D36" s="345" t="s">
        <v>804</v>
      </c>
      <c r="E36" s="345" t="s">
        <v>689</v>
      </c>
      <c r="F36" s="345" t="s">
        <v>824</v>
      </c>
      <c r="G36" s="345" t="s">
        <v>273</v>
      </c>
      <c r="H36" s="340"/>
      <c r="I36" s="341"/>
      <c r="J36" s="342"/>
      <c r="K36" s="17"/>
      <c r="L36" s="17"/>
    </row>
    <row r="37" spans="1:13" ht="68.400000000000006" hidden="1">
      <c r="A37" s="344" t="s">
        <v>817</v>
      </c>
      <c r="B37" s="345" t="s">
        <v>804</v>
      </c>
      <c r="C37" s="345" t="s">
        <v>806</v>
      </c>
      <c r="D37" s="345" t="s">
        <v>804</v>
      </c>
      <c r="E37" s="345" t="s">
        <v>689</v>
      </c>
      <c r="F37" s="345" t="s">
        <v>824</v>
      </c>
      <c r="G37" s="345" t="s">
        <v>275</v>
      </c>
      <c r="H37" s="340"/>
      <c r="I37" s="341"/>
      <c r="J37" s="342"/>
      <c r="K37" s="17"/>
      <c r="L37" s="17"/>
    </row>
    <row r="38" spans="1:13" ht="45.6">
      <c r="A38" s="337" t="s">
        <v>825</v>
      </c>
      <c r="B38" s="338" t="s">
        <v>804</v>
      </c>
      <c r="C38" s="338" t="s">
        <v>806</v>
      </c>
      <c r="D38" s="338" t="s">
        <v>804</v>
      </c>
      <c r="E38" s="338" t="s">
        <v>689</v>
      </c>
      <c r="F38" s="338" t="s">
        <v>826</v>
      </c>
      <c r="G38" s="338"/>
      <c r="H38" s="340">
        <v>2945764.82</v>
      </c>
      <c r="I38" s="341">
        <v>1998910.93</v>
      </c>
      <c r="J38" s="342">
        <v>18070923.670000002</v>
      </c>
      <c r="K38" s="17"/>
      <c r="L38" s="17"/>
    </row>
    <row r="39" spans="1:13" ht="68.400000000000006">
      <c r="A39" s="337" t="s">
        <v>272</v>
      </c>
      <c r="B39" s="338" t="s">
        <v>804</v>
      </c>
      <c r="C39" s="338" t="s">
        <v>806</v>
      </c>
      <c r="D39" s="338" t="s">
        <v>804</v>
      </c>
      <c r="E39" s="338" t="s">
        <v>689</v>
      </c>
      <c r="F39" s="338" t="s">
        <v>826</v>
      </c>
      <c r="G39" s="338">
        <v>200</v>
      </c>
      <c r="H39" s="340">
        <v>2945764.82</v>
      </c>
      <c r="I39" s="341">
        <v>1998910.93</v>
      </c>
      <c r="J39" s="342">
        <v>18070923.670000002</v>
      </c>
      <c r="K39" s="17"/>
      <c r="L39" s="17"/>
    </row>
    <row r="40" spans="1:13" ht="68.400000000000006">
      <c r="A40" s="337" t="s">
        <v>274</v>
      </c>
      <c r="B40" s="338" t="s">
        <v>804</v>
      </c>
      <c r="C40" s="338" t="s">
        <v>806</v>
      </c>
      <c r="D40" s="338" t="s">
        <v>804</v>
      </c>
      <c r="E40" s="338" t="s">
        <v>689</v>
      </c>
      <c r="F40" s="338" t="s">
        <v>826</v>
      </c>
      <c r="G40" s="338">
        <v>240</v>
      </c>
      <c r="H40" s="340">
        <v>2945764.82</v>
      </c>
      <c r="I40" s="341">
        <v>1998910.93</v>
      </c>
      <c r="J40" s="342">
        <v>18070923.670000002</v>
      </c>
      <c r="K40" s="17"/>
      <c r="L40" s="17"/>
    </row>
    <row r="41" spans="1:13" ht="91.2">
      <c r="A41" s="330" t="s">
        <v>827</v>
      </c>
      <c r="B41" s="331" t="s">
        <v>804</v>
      </c>
      <c r="C41" s="331" t="s">
        <v>806</v>
      </c>
      <c r="D41" s="331" t="s">
        <v>828</v>
      </c>
      <c r="E41" s="332" t="s">
        <v>780</v>
      </c>
      <c r="F41" s="332" t="s">
        <v>780</v>
      </c>
      <c r="G41" s="332" t="s">
        <v>780</v>
      </c>
      <c r="H41" s="333">
        <f>H42</f>
        <v>5625171</v>
      </c>
      <c r="I41" s="334">
        <f>I42</f>
        <v>5625567</v>
      </c>
      <c r="J41" s="335">
        <f>J42</f>
        <v>5624584</v>
      </c>
      <c r="K41" s="21"/>
      <c r="L41" s="21"/>
      <c r="M41" s="22"/>
    </row>
    <row r="42" spans="1:13" ht="22.8">
      <c r="A42" s="330" t="s">
        <v>807</v>
      </c>
      <c r="B42" s="331" t="s">
        <v>804</v>
      </c>
      <c r="C42" s="331" t="s">
        <v>806</v>
      </c>
      <c r="D42" s="331" t="s">
        <v>828</v>
      </c>
      <c r="E42" s="331" t="s">
        <v>689</v>
      </c>
      <c r="F42" s="336" t="s">
        <v>780</v>
      </c>
      <c r="G42" s="336" t="s">
        <v>780</v>
      </c>
      <c r="H42" s="333">
        <f>H43+H48+H53+H56+H61+H66</f>
        <v>5625171</v>
      </c>
      <c r="I42" s="334">
        <f t="shared" ref="I42:J42" si="0">I43+I48+I53+I56+I61+I66</f>
        <v>5625567</v>
      </c>
      <c r="J42" s="335">
        <f t="shared" si="0"/>
        <v>5624584</v>
      </c>
      <c r="K42" s="17"/>
      <c r="L42" s="17"/>
    </row>
    <row r="43" spans="1:13" ht="342">
      <c r="A43" s="337" t="s">
        <v>285</v>
      </c>
      <c r="B43" s="338" t="s">
        <v>804</v>
      </c>
      <c r="C43" s="338" t="s">
        <v>806</v>
      </c>
      <c r="D43" s="338" t="s">
        <v>828</v>
      </c>
      <c r="E43" s="338" t="s">
        <v>689</v>
      </c>
      <c r="F43" s="338">
        <v>12021</v>
      </c>
      <c r="G43" s="339" t="s">
        <v>780</v>
      </c>
      <c r="H43" s="340">
        <v>1684959</v>
      </c>
      <c r="I43" s="341">
        <v>1684959</v>
      </c>
      <c r="J43" s="342">
        <v>1684959</v>
      </c>
      <c r="K43" s="17"/>
      <c r="L43" s="17"/>
    </row>
    <row r="44" spans="1:13" ht="136.80000000000001">
      <c r="A44" s="337" t="s">
        <v>810</v>
      </c>
      <c r="B44" s="338" t="s">
        <v>804</v>
      </c>
      <c r="C44" s="338" t="s">
        <v>806</v>
      </c>
      <c r="D44" s="338" t="s">
        <v>828</v>
      </c>
      <c r="E44" s="338" t="s">
        <v>689</v>
      </c>
      <c r="F44" s="338">
        <v>12021</v>
      </c>
      <c r="G44" s="338" t="s">
        <v>263</v>
      </c>
      <c r="H44" s="340">
        <v>1459642</v>
      </c>
      <c r="I44" s="341">
        <v>1459642</v>
      </c>
      <c r="J44" s="342">
        <v>1459642</v>
      </c>
      <c r="K44" s="17"/>
      <c r="L44" s="17"/>
    </row>
    <row r="45" spans="1:13" ht="45.6">
      <c r="A45" s="337" t="s">
        <v>811</v>
      </c>
      <c r="B45" s="338" t="s">
        <v>804</v>
      </c>
      <c r="C45" s="338" t="s">
        <v>806</v>
      </c>
      <c r="D45" s="338" t="s">
        <v>828</v>
      </c>
      <c r="E45" s="338" t="s">
        <v>689</v>
      </c>
      <c r="F45" s="338">
        <v>12021</v>
      </c>
      <c r="G45" s="338" t="s">
        <v>265</v>
      </c>
      <c r="H45" s="340">
        <v>1459642</v>
      </c>
      <c r="I45" s="341">
        <v>1459642</v>
      </c>
      <c r="J45" s="342">
        <v>1459642</v>
      </c>
      <c r="K45" s="17"/>
      <c r="L45" s="17"/>
    </row>
    <row r="46" spans="1:13" ht="68.400000000000006">
      <c r="A46" s="337" t="s">
        <v>816</v>
      </c>
      <c r="B46" s="338" t="s">
        <v>804</v>
      </c>
      <c r="C46" s="338" t="s">
        <v>806</v>
      </c>
      <c r="D46" s="338" t="s">
        <v>828</v>
      </c>
      <c r="E46" s="338" t="s">
        <v>689</v>
      </c>
      <c r="F46" s="338">
        <v>12021</v>
      </c>
      <c r="G46" s="338" t="s">
        <v>273</v>
      </c>
      <c r="H46" s="340">
        <v>225317</v>
      </c>
      <c r="I46" s="341">
        <v>225317</v>
      </c>
      <c r="J46" s="342">
        <v>225317</v>
      </c>
      <c r="K46" s="17"/>
      <c r="L46" s="17"/>
    </row>
    <row r="47" spans="1:13" ht="68.400000000000006">
      <c r="A47" s="337" t="s">
        <v>817</v>
      </c>
      <c r="B47" s="338" t="s">
        <v>804</v>
      </c>
      <c r="C47" s="338" t="s">
        <v>806</v>
      </c>
      <c r="D47" s="338" t="s">
        <v>828</v>
      </c>
      <c r="E47" s="338" t="s">
        <v>689</v>
      </c>
      <c r="F47" s="338">
        <v>12021</v>
      </c>
      <c r="G47" s="338" t="s">
        <v>275</v>
      </c>
      <c r="H47" s="340">
        <v>225317</v>
      </c>
      <c r="I47" s="341">
        <v>225317</v>
      </c>
      <c r="J47" s="342">
        <v>225317</v>
      </c>
      <c r="K47" s="17"/>
      <c r="L47" s="17"/>
    </row>
    <row r="48" spans="1:13" ht="250.8">
      <c r="A48" s="337" t="s">
        <v>829</v>
      </c>
      <c r="B48" s="338" t="s">
        <v>804</v>
      </c>
      <c r="C48" s="338" t="s">
        <v>806</v>
      </c>
      <c r="D48" s="338" t="s">
        <v>828</v>
      </c>
      <c r="E48" s="338" t="s">
        <v>689</v>
      </c>
      <c r="F48" s="338">
        <v>12022</v>
      </c>
      <c r="G48" s="338" t="s">
        <v>780</v>
      </c>
      <c r="H48" s="340">
        <v>561653</v>
      </c>
      <c r="I48" s="341">
        <v>561653</v>
      </c>
      <c r="J48" s="342">
        <v>561653</v>
      </c>
      <c r="K48" s="17"/>
      <c r="L48" s="17"/>
    </row>
    <row r="49" spans="1:12" ht="136.80000000000001">
      <c r="A49" s="337" t="s">
        <v>262</v>
      </c>
      <c r="B49" s="338" t="s">
        <v>804</v>
      </c>
      <c r="C49" s="338" t="s">
        <v>806</v>
      </c>
      <c r="D49" s="338" t="s">
        <v>828</v>
      </c>
      <c r="E49" s="338" t="s">
        <v>689</v>
      </c>
      <c r="F49" s="338">
        <v>12022</v>
      </c>
      <c r="G49" s="338" t="s">
        <v>263</v>
      </c>
      <c r="H49" s="340">
        <v>460948</v>
      </c>
      <c r="I49" s="341">
        <v>460948</v>
      </c>
      <c r="J49" s="342">
        <v>460948</v>
      </c>
      <c r="K49" s="17"/>
      <c r="L49" s="17"/>
    </row>
    <row r="50" spans="1:12" ht="45.6">
      <c r="A50" s="337" t="s">
        <v>264</v>
      </c>
      <c r="B50" s="338" t="s">
        <v>804</v>
      </c>
      <c r="C50" s="338" t="s">
        <v>806</v>
      </c>
      <c r="D50" s="338" t="s">
        <v>828</v>
      </c>
      <c r="E50" s="338" t="s">
        <v>689</v>
      </c>
      <c r="F50" s="338">
        <v>12022</v>
      </c>
      <c r="G50" s="338" t="s">
        <v>265</v>
      </c>
      <c r="H50" s="340">
        <v>460948</v>
      </c>
      <c r="I50" s="341">
        <v>460948</v>
      </c>
      <c r="J50" s="342">
        <v>460948</v>
      </c>
      <c r="K50" s="17"/>
      <c r="L50" s="17"/>
    </row>
    <row r="51" spans="1:12" ht="68.400000000000006">
      <c r="A51" s="337" t="s">
        <v>272</v>
      </c>
      <c r="B51" s="338" t="s">
        <v>804</v>
      </c>
      <c r="C51" s="338" t="s">
        <v>806</v>
      </c>
      <c r="D51" s="338" t="s">
        <v>828</v>
      </c>
      <c r="E51" s="338" t="s">
        <v>689</v>
      </c>
      <c r="F51" s="338">
        <v>12022</v>
      </c>
      <c r="G51" s="338" t="s">
        <v>273</v>
      </c>
      <c r="H51" s="340">
        <v>100705</v>
      </c>
      <c r="I51" s="341">
        <v>100705</v>
      </c>
      <c r="J51" s="342">
        <v>100705</v>
      </c>
      <c r="K51" s="17"/>
      <c r="L51" s="17"/>
    </row>
    <row r="52" spans="1:12" ht="68.400000000000006">
      <c r="A52" s="337" t="s">
        <v>274</v>
      </c>
      <c r="B52" s="338" t="s">
        <v>804</v>
      </c>
      <c r="C52" s="338" t="s">
        <v>806</v>
      </c>
      <c r="D52" s="338" t="s">
        <v>828</v>
      </c>
      <c r="E52" s="338" t="s">
        <v>689</v>
      </c>
      <c r="F52" s="338">
        <v>12022</v>
      </c>
      <c r="G52" s="338" t="s">
        <v>275</v>
      </c>
      <c r="H52" s="340">
        <v>100705</v>
      </c>
      <c r="I52" s="341">
        <v>100705</v>
      </c>
      <c r="J52" s="342">
        <v>100705</v>
      </c>
      <c r="K52" s="17"/>
      <c r="L52" s="17"/>
    </row>
    <row r="53" spans="1:12" ht="250.8">
      <c r="A53" s="337" t="s">
        <v>829</v>
      </c>
      <c r="B53" s="338" t="s">
        <v>804</v>
      </c>
      <c r="C53" s="338" t="s">
        <v>806</v>
      </c>
      <c r="D53" s="338" t="s">
        <v>828</v>
      </c>
      <c r="E53" s="338" t="s">
        <v>689</v>
      </c>
      <c r="F53" s="338">
        <v>12023</v>
      </c>
      <c r="G53" s="338"/>
      <c r="H53" s="340">
        <v>200</v>
      </c>
      <c r="I53" s="341">
        <v>200</v>
      </c>
      <c r="J53" s="342">
        <v>200</v>
      </c>
      <c r="K53" s="17"/>
      <c r="L53" s="17"/>
    </row>
    <row r="54" spans="1:12" ht="68.400000000000006">
      <c r="A54" s="337" t="s">
        <v>272</v>
      </c>
      <c r="B54" s="338" t="s">
        <v>804</v>
      </c>
      <c r="C54" s="338" t="s">
        <v>806</v>
      </c>
      <c r="D54" s="338" t="s">
        <v>828</v>
      </c>
      <c r="E54" s="338" t="s">
        <v>689</v>
      </c>
      <c r="F54" s="338">
        <v>12023</v>
      </c>
      <c r="G54" s="338">
        <v>200</v>
      </c>
      <c r="H54" s="340">
        <v>200</v>
      </c>
      <c r="I54" s="341">
        <v>200</v>
      </c>
      <c r="J54" s="342">
        <v>200</v>
      </c>
      <c r="K54" s="17"/>
      <c r="L54" s="17"/>
    </row>
    <row r="55" spans="1:12" ht="68.400000000000006">
      <c r="A55" s="337" t="s">
        <v>274</v>
      </c>
      <c r="B55" s="338" t="s">
        <v>804</v>
      </c>
      <c r="C55" s="338" t="s">
        <v>806</v>
      </c>
      <c r="D55" s="338" t="s">
        <v>828</v>
      </c>
      <c r="E55" s="338" t="s">
        <v>689</v>
      </c>
      <c r="F55" s="338">
        <v>12023</v>
      </c>
      <c r="G55" s="338">
        <v>240</v>
      </c>
      <c r="H55" s="340">
        <v>200</v>
      </c>
      <c r="I55" s="341">
        <v>200</v>
      </c>
      <c r="J55" s="342">
        <v>200</v>
      </c>
      <c r="K55" s="17"/>
      <c r="L55" s="17"/>
    </row>
    <row r="56" spans="1:12" ht="45.6">
      <c r="A56" s="337" t="s">
        <v>830</v>
      </c>
      <c r="B56" s="338" t="s">
        <v>804</v>
      </c>
      <c r="C56" s="338" t="s">
        <v>806</v>
      </c>
      <c r="D56" s="338" t="s">
        <v>828</v>
      </c>
      <c r="E56" s="338" t="s">
        <v>689</v>
      </c>
      <c r="F56" s="338" t="s">
        <v>831</v>
      </c>
      <c r="G56" s="339" t="s">
        <v>780</v>
      </c>
      <c r="H56" s="340">
        <v>2808265</v>
      </c>
      <c r="I56" s="341">
        <v>2808265</v>
      </c>
      <c r="J56" s="342">
        <v>2808265</v>
      </c>
      <c r="K56" s="17"/>
      <c r="L56" s="17"/>
    </row>
    <row r="57" spans="1:12" ht="136.80000000000001">
      <c r="A57" s="337" t="s">
        <v>810</v>
      </c>
      <c r="B57" s="338" t="s">
        <v>804</v>
      </c>
      <c r="C57" s="338" t="s">
        <v>806</v>
      </c>
      <c r="D57" s="338" t="s">
        <v>828</v>
      </c>
      <c r="E57" s="338" t="s">
        <v>689</v>
      </c>
      <c r="F57" s="338" t="s">
        <v>831</v>
      </c>
      <c r="G57" s="338" t="s">
        <v>263</v>
      </c>
      <c r="H57" s="340">
        <v>2393565</v>
      </c>
      <c r="I57" s="341">
        <v>2393565</v>
      </c>
      <c r="J57" s="342">
        <v>2393565</v>
      </c>
      <c r="K57" s="17"/>
      <c r="L57" s="17"/>
    </row>
    <row r="58" spans="1:12" ht="45.6">
      <c r="A58" s="337" t="s">
        <v>811</v>
      </c>
      <c r="B58" s="338" t="s">
        <v>804</v>
      </c>
      <c r="C58" s="338" t="s">
        <v>806</v>
      </c>
      <c r="D58" s="338" t="s">
        <v>828</v>
      </c>
      <c r="E58" s="338" t="s">
        <v>689</v>
      </c>
      <c r="F58" s="338" t="s">
        <v>831</v>
      </c>
      <c r="G58" s="338" t="s">
        <v>265</v>
      </c>
      <c r="H58" s="340">
        <v>2393565</v>
      </c>
      <c r="I58" s="341">
        <v>2393565</v>
      </c>
      <c r="J58" s="342">
        <v>2393565</v>
      </c>
      <c r="K58" s="17"/>
      <c r="L58" s="17"/>
    </row>
    <row r="59" spans="1:12" ht="68.400000000000006">
      <c r="A59" s="337" t="s">
        <v>816</v>
      </c>
      <c r="B59" s="338" t="s">
        <v>804</v>
      </c>
      <c r="C59" s="338" t="s">
        <v>806</v>
      </c>
      <c r="D59" s="338" t="s">
        <v>828</v>
      </c>
      <c r="E59" s="338" t="s">
        <v>689</v>
      </c>
      <c r="F59" s="338" t="s">
        <v>831</v>
      </c>
      <c r="G59" s="338" t="s">
        <v>273</v>
      </c>
      <c r="H59" s="340">
        <v>414700</v>
      </c>
      <c r="I59" s="341">
        <v>414700</v>
      </c>
      <c r="J59" s="342">
        <v>414700</v>
      </c>
      <c r="K59" s="17"/>
      <c r="L59" s="17"/>
    </row>
    <row r="60" spans="1:12" ht="68.400000000000006">
      <c r="A60" s="337" t="s">
        <v>817</v>
      </c>
      <c r="B60" s="338" t="s">
        <v>804</v>
      </c>
      <c r="C60" s="338" t="s">
        <v>806</v>
      </c>
      <c r="D60" s="338" t="s">
        <v>828</v>
      </c>
      <c r="E60" s="338" t="s">
        <v>689</v>
      </c>
      <c r="F60" s="338" t="s">
        <v>831</v>
      </c>
      <c r="G60" s="338" t="s">
        <v>275</v>
      </c>
      <c r="H60" s="340">
        <v>414700</v>
      </c>
      <c r="I60" s="341">
        <v>414700</v>
      </c>
      <c r="J60" s="342">
        <v>414700</v>
      </c>
      <c r="K60" s="17"/>
      <c r="L60" s="17"/>
    </row>
    <row r="61" spans="1:12" ht="91.2">
      <c r="A61" s="337" t="s">
        <v>832</v>
      </c>
      <c r="B61" s="338" t="s">
        <v>804</v>
      </c>
      <c r="C61" s="338" t="s">
        <v>806</v>
      </c>
      <c r="D61" s="338" t="s">
        <v>828</v>
      </c>
      <c r="E61" s="338" t="s">
        <v>689</v>
      </c>
      <c r="F61" s="338" t="s">
        <v>833</v>
      </c>
      <c r="G61" s="339" t="s">
        <v>780</v>
      </c>
      <c r="H61" s="340">
        <v>561653</v>
      </c>
      <c r="I61" s="341">
        <v>561653</v>
      </c>
      <c r="J61" s="342">
        <v>561653</v>
      </c>
      <c r="K61" s="17"/>
      <c r="L61" s="17"/>
    </row>
    <row r="62" spans="1:12" ht="136.80000000000001">
      <c r="A62" s="337" t="s">
        <v>810</v>
      </c>
      <c r="B62" s="338" t="s">
        <v>804</v>
      </c>
      <c r="C62" s="338" t="s">
        <v>806</v>
      </c>
      <c r="D62" s="338" t="s">
        <v>828</v>
      </c>
      <c r="E62" s="338" t="s">
        <v>689</v>
      </c>
      <c r="F62" s="338" t="s">
        <v>833</v>
      </c>
      <c r="G62" s="338" t="s">
        <v>263</v>
      </c>
      <c r="H62" s="340">
        <v>460948</v>
      </c>
      <c r="I62" s="341">
        <v>460948</v>
      </c>
      <c r="J62" s="342">
        <v>460948</v>
      </c>
      <c r="K62" s="17"/>
      <c r="L62" s="17"/>
    </row>
    <row r="63" spans="1:12" ht="45.6">
      <c r="A63" s="337" t="s">
        <v>811</v>
      </c>
      <c r="B63" s="338" t="s">
        <v>804</v>
      </c>
      <c r="C63" s="338" t="s">
        <v>806</v>
      </c>
      <c r="D63" s="338" t="s">
        <v>828</v>
      </c>
      <c r="E63" s="338" t="s">
        <v>689</v>
      </c>
      <c r="F63" s="338" t="s">
        <v>833</v>
      </c>
      <c r="G63" s="338" t="s">
        <v>265</v>
      </c>
      <c r="H63" s="340">
        <v>460948</v>
      </c>
      <c r="I63" s="341">
        <v>460948</v>
      </c>
      <c r="J63" s="342">
        <v>460948</v>
      </c>
      <c r="K63" s="17"/>
      <c r="L63" s="17"/>
    </row>
    <row r="64" spans="1:12" ht="68.400000000000006">
      <c r="A64" s="337" t="s">
        <v>816</v>
      </c>
      <c r="B64" s="338" t="s">
        <v>804</v>
      </c>
      <c r="C64" s="338" t="s">
        <v>806</v>
      </c>
      <c r="D64" s="338" t="s">
        <v>828</v>
      </c>
      <c r="E64" s="338" t="s">
        <v>689</v>
      </c>
      <c r="F64" s="338" t="s">
        <v>833</v>
      </c>
      <c r="G64" s="338" t="s">
        <v>273</v>
      </c>
      <c r="H64" s="340">
        <v>100705</v>
      </c>
      <c r="I64" s="341">
        <v>100705</v>
      </c>
      <c r="J64" s="342">
        <v>100705</v>
      </c>
      <c r="K64" s="17"/>
      <c r="L64" s="17"/>
    </row>
    <row r="65" spans="1:12" ht="68.400000000000006">
      <c r="A65" s="337" t="s">
        <v>817</v>
      </c>
      <c r="B65" s="338" t="s">
        <v>804</v>
      </c>
      <c r="C65" s="338" t="s">
        <v>806</v>
      </c>
      <c r="D65" s="338" t="s">
        <v>828</v>
      </c>
      <c r="E65" s="338" t="s">
        <v>689</v>
      </c>
      <c r="F65" s="338" t="s">
        <v>833</v>
      </c>
      <c r="G65" s="338" t="s">
        <v>275</v>
      </c>
      <c r="H65" s="340">
        <v>100705</v>
      </c>
      <c r="I65" s="341">
        <v>100705</v>
      </c>
      <c r="J65" s="342">
        <v>100705</v>
      </c>
      <c r="K65" s="17"/>
      <c r="L65" s="17"/>
    </row>
    <row r="66" spans="1:12" ht="114">
      <c r="A66" s="337" t="s">
        <v>834</v>
      </c>
      <c r="B66" s="338" t="s">
        <v>804</v>
      </c>
      <c r="C66" s="338" t="s">
        <v>806</v>
      </c>
      <c r="D66" s="338" t="s">
        <v>828</v>
      </c>
      <c r="E66" s="338" t="s">
        <v>689</v>
      </c>
      <c r="F66" s="338" t="s">
        <v>835</v>
      </c>
      <c r="G66" s="339" t="s">
        <v>780</v>
      </c>
      <c r="H66" s="340">
        <v>8441</v>
      </c>
      <c r="I66" s="341">
        <v>8837</v>
      </c>
      <c r="J66" s="342">
        <v>7854</v>
      </c>
      <c r="K66" s="17"/>
      <c r="L66" s="17"/>
    </row>
    <row r="67" spans="1:12" ht="68.400000000000006">
      <c r="A67" s="337" t="s">
        <v>816</v>
      </c>
      <c r="B67" s="338" t="s">
        <v>804</v>
      </c>
      <c r="C67" s="338" t="s">
        <v>806</v>
      </c>
      <c r="D67" s="338" t="s">
        <v>828</v>
      </c>
      <c r="E67" s="338" t="s">
        <v>689</v>
      </c>
      <c r="F67" s="338" t="s">
        <v>835</v>
      </c>
      <c r="G67" s="338" t="s">
        <v>273</v>
      </c>
      <c r="H67" s="340">
        <v>8441</v>
      </c>
      <c r="I67" s="341">
        <v>8837</v>
      </c>
      <c r="J67" s="342">
        <v>7854</v>
      </c>
      <c r="K67" s="17"/>
      <c r="L67" s="17"/>
    </row>
    <row r="68" spans="1:12" ht="68.400000000000006">
      <c r="A68" s="337" t="s">
        <v>817</v>
      </c>
      <c r="B68" s="338" t="s">
        <v>804</v>
      </c>
      <c r="C68" s="338" t="s">
        <v>806</v>
      </c>
      <c r="D68" s="338" t="s">
        <v>828</v>
      </c>
      <c r="E68" s="338" t="s">
        <v>689</v>
      </c>
      <c r="F68" s="338" t="s">
        <v>835</v>
      </c>
      <c r="G68" s="338" t="s">
        <v>275</v>
      </c>
      <c r="H68" s="340">
        <v>8441</v>
      </c>
      <c r="I68" s="341">
        <v>8837</v>
      </c>
      <c r="J68" s="342">
        <v>7854</v>
      </c>
      <c r="K68" s="17"/>
      <c r="L68" s="17"/>
    </row>
    <row r="69" spans="1:12" ht="114">
      <c r="A69" s="330" t="s">
        <v>836</v>
      </c>
      <c r="B69" s="331" t="s">
        <v>804</v>
      </c>
      <c r="C69" s="331" t="s">
        <v>806</v>
      </c>
      <c r="D69" s="331" t="s">
        <v>837</v>
      </c>
      <c r="E69" s="332" t="s">
        <v>780</v>
      </c>
      <c r="F69" s="332" t="s">
        <v>780</v>
      </c>
      <c r="G69" s="332" t="s">
        <v>780</v>
      </c>
      <c r="H69" s="333">
        <f t="shared" ref="H69:J70" si="1">H70</f>
        <v>11651531</v>
      </c>
      <c r="I69" s="334">
        <f t="shared" si="1"/>
        <v>11651531</v>
      </c>
      <c r="J69" s="335">
        <f t="shared" si="1"/>
        <v>11651531</v>
      </c>
      <c r="K69" s="17"/>
      <c r="L69" s="17"/>
    </row>
    <row r="70" spans="1:12" ht="22.8">
      <c r="A70" s="330" t="s">
        <v>807</v>
      </c>
      <c r="B70" s="331" t="s">
        <v>804</v>
      </c>
      <c r="C70" s="331" t="s">
        <v>806</v>
      </c>
      <c r="D70" s="331" t="s">
        <v>837</v>
      </c>
      <c r="E70" s="331" t="s">
        <v>689</v>
      </c>
      <c r="F70" s="336" t="s">
        <v>780</v>
      </c>
      <c r="G70" s="336" t="s">
        <v>780</v>
      </c>
      <c r="H70" s="333">
        <f t="shared" si="1"/>
        <v>11651531</v>
      </c>
      <c r="I70" s="334">
        <f t="shared" si="1"/>
        <v>11651531</v>
      </c>
      <c r="J70" s="335">
        <f t="shared" si="1"/>
        <v>11651531</v>
      </c>
      <c r="K70" s="17"/>
      <c r="L70" s="17"/>
    </row>
    <row r="71" spans="1:12" ht="68.400000000000006">
      <c r="A71" s="337" t="s">
        <v>838</v>
      </c>
      <c r="B71" s="338" t="s">
        <v>804</v>
      </c>
      <c r="C71" s="338" t="s">
        <v>806</v>
      </c>
      <c r="D71" s="338" t="s">
        <v>837</v>
      </c>
      <c r="E71" s="338" t="s">
        <v>689</v>
      </c>
      <c r="F71" s="338" t="s">
        <v>839</v>
      </c>
      <c r="G71" s="339" t="s">
        <v>780</v>
      </c>
      <c r="H71" s="340">
        <v>11651531</v>
      </c>
      <c r="I71" s="341">
        <v>11651531</v>
      </c>
      <c r="J71" s="342">
        <v>11651531</v>
      </c>
      <c r="K71" s="17"/>
      <c r="L71" s="17"/>
    </row>
    <row r="72" spans="1:12" ht="68.400000000000006">
      <c r="A72" s="337" t="s">
        <v>840</v>
      </c>
      <c r="B72" s="338" t="s">
        <v>804</v>
      </c>
      <c r="C72" s="338" t="s">
        <v>806</v>
      </c>
      <c r="D72" s="338" t="s">
        <v>837</v>
      </c>
      <c r="E72" s="338" t="s">
        <v>689</v>
      </c>
      <c r="F72" s="338" t="s">
        <v>839</v>
      </c>
      <c r="G72" s="338" t="s">
        <v>327</v>
      </c>
      <c r="H72" s="340">
        <v>11651531</v>
      </c>
      <c r="I72" s="341">
        <v>11651531</v>
      </c>
      <c r="J72" s="342">
        <v>11651531</v>
      </c>
      <c r="K72" s="17"/>
      <c r="L72" s="17"/>
    </row>
    <row r="73" spans="1:12" ht="22.8">
      <c r="A73" s="337" t="s">
        <v>841</v>
      </c>
      <c r="B73" s="338" t="s">
        <v>804</v>
      </c>
      <c r="C73" s="338" t="s">
        <v>806</v>
      </c>
      <c r="D73" s="338" t="s">
        <v>837</v>
      </c>
      <c r="E73" s="338" t="s">
        <v>689</v>
      </c>
      <c r="F73" s="338" t="s">
        <v>839</v>
      </c>
      <c r="G73" s="338" t="s">
        <v>329</v>
      </c>
      <c r="H73" s="340">
        <v>11651531</v>
      </c>
      <c r="I73" s="341">
        <v>11651531</v>
      </c>
      <c r="J73" s="342">
        <v>11651531</v>
      </c>
      <c r="K73" s="17"/>
      <c r="L73" s="17"/>
    </row>
    <row r="74" spans="1:12" ht="91.2">
      <c r="A74" s="330" t="s">
        <v>842</v>
      </c>
      <c r="B74" s="331" t="s">
        <v>804</v>
      </c>
      <c r="C74" s="331" t="s">
        <v>806</v>
      </c>
      <c r="D74" s="331" t="s">
        <v>843</v>
      </c>
      <c r="E74" s="332" t="s">
        <v>780</v>
      </c>
      <c r="F74" s="332" t="s">
        <v>780</v>
      </c>
      <c r="G74" s="332" t="s">
        <v>780</v>
      </c>
      <c r="H74" s="333">
        <f>H75</f>
        <v>1468091.47</v>
      </c>
      <c r="I74" s="334">
        <f>I75</f>
        <v>1404219.92</v>
      </c>
      <c r="J74" s="335">
        <f>J75</f>
        <v>1340348.3700000001</v>
      </c>
      <c r="K74" s="17"/>
      <c r="L74" s="17"/>
    </row>
    <row r="75" spans="1:12" ht="22.8">
      <c r="A75" s="330" t="s">
        <v>807</v>
      </c>
      <c r="B75" s="331" t="s">
        <v>804</v>
      </c>
      <c r="C75" s="331" t="s">
        <v>806</v>
      </c>
      <c r="D75" s="331" t="s">
        <v>843</v>
      </c>
      <c r="E75" s="331" t="s">
        <v>689</v>
      </c>
      <c r="F75" s="336" t="s">
        <v>780</v>
      </c>
      <c r="G75" s="336" t="s">
        <v>780</v>
      </c>
      <c r="H75" s="333">
        <f>H76+H82+H91+H79+H88+H85+H94</f>
        <v>1468091.47</v>
      </c>
      <c r="I75" s="333">
        <f t="shared" ref="I75:J75" si="2">I76+I82+I91+I79+I88+I85+I94</f>
        <v>1404219.92</v>
      </c>
      <c r="J75" s="333">
        <f t="shared" si="2"/>
        <v>1340348.3700000001</v>
      </c>
      <c r="K75" s="17"/>
      <c r="L75" s="17"/>
    </row>
    <row r="76" spans="1:12" ht="228">
      <c r="A76" s="337" t="s">
        <v>844</v>
      </c>
      <c r="B76" s="338" t="s">
        <v>804</v>
      </c>
      <c r="C76" s="338" t="s">
        <v>806</v>
      </c>
      <c r="D76" s="338" t="s">
        <v>843</v>
      </c>
      <c r="E76" s="338" t="s">
        <v>689</v>
      </c>
      <c r="F76" s="338" t="s">
        <v>845</v>
      </c>
      <c r="G76" s="339" t="s">
        <v>780</v>
      </c>
      <c r="H76" s="340">
        <v>723959.47</v>
      </c>
      <c r="I76" s="341">
        <v>660087.92000000004</v>
      </c>
      <c r="J76" s="342">
        <v>596216.37</v>
      </c>
      <c r="K76" s="17"/>
      <c r="L76" s="17"/>
    </row>
    <row r="77" spans="1:12" ht="68.400000000000006">
      <c r="A77" s="337" t="s">
        <v>816</v>
      </c>
      <c r="B77" s="338" t="s">
        <v>804</v>
      </c>
      <c r="C77" s="338" t="s">
        <v>806</v>
      </c>
      <c r="D77" s="338" t="s">
        <v>843</v>
      </c>
      <c r="E77" s="338" t="s">
        <v>689</v>
      </c>
      <c r="F77" s="338" t="s">
        <v>845</v>
      </c>
      <c r="G77" s="338" t="s">
        <v>273</v>
      </c>
      <c r="H77" s="340">
        <v>723959.47</v>
      </c>
      <c r="I77" s="341">
        <v>660087.92000000004</v>
      </c>
      <c r="J77" s="342">
        <v>596216.37</v>
      </c>
      <c r="K77" s="17"/>
      <c r="L77" s="17"/>
    </row>
    <row r="78" spans="1:12" ht="68.400000000000006">
      <c r="A78" s="337" t="s">
        <v>817</v>
      </c>
      <c r="B78" s="338" t="s">
        <v>804</v>
      </c>
      <c r="C78" s="338" t="s">
        <v>806</v>
      </c>
      <c r="D78" s="338" t="s">
        <v>843</v>
      </c>
      <c r="E78" s="338" t="s">
        <v>689</v>
      </c>
      <c r="F78" s="338" t="s">
        <v>845</v>
      </c>
      <c r="G78" s="338" t="s">
        <v>275</v>
      </c>
      <c r="H78" s="340">
        <v>723959.47</v>
      </c>
      <c r="I78" s="341">
        <v>660087.92000000004</v>
      </c>
      <c r="J78" s="342">
        <v>596216.37</v>
      </c>
      <c r="K78" s="17"/>
      <c r="L78" s="17"/>
    </row>
    <row r="79" spans="1:12" ht="45.6" hidden="1">
      <c r="A79" s="337" t="s">
        <v>846</v>
      </c>
      <c r="B79" s="338" t="s">
        <v>804</v>
      </c>
      <c r="C79" s="338" t="s">
        <v>806</v>
      </c>
      <c r="D79" s="338" t="s">
        <v>843</v>
      </c>
      <c r="E79" s="338" t="s">
        <v>689</v>
      </c>
      <c r="F79" s="338">
        <v>81100</v>
      </c>
      <c r="G79" s="338"/>
      <c r="H79" s="340">
        <v>0</v>
      </c>
      <c r="I79" s="341">
        <v>0</v>
      </c>
      <c r="J79" s="342">
        <v>0</v>
      </c>
      <c r="K79" s="17"/>
      <c r="L79" s="17"/>
    </row>
    <row r="80" spans="1:12" ht="68.400000000000006" hidden="1">
      <c r="A80" s="337" t="s">
        <v>272</v>
      </c>
      <c r="B80" s="338" t="s">
        <v>804</v>
      </c>
      <c r="C80" s="338" t="s">
        <v>806</v>
      </c>
      <c r="D80" s="338" t="s">
        <v>843</v>
      </c>
      <c r="E80" s="338" t="s">
        <v>689</v>
      </c>
      <c r="F80" s="338">
        <v>81100</v>
      </c>
      <c r="G80" s="338">
        <v>200</v>
      </c>
      <c r="H80" s="340">
        <v>0</v>
      </c>
      <c r="I80" s="341">
        <v>0</v>
      </c>
      <c r="J80" s="342">
        <v>0</v>
      </c>
      <c r="K80" s="17"/>
      <c r="L80" s="17"/>
    </row>
    <row r="81" spans="1:12" ht="68.400000000000006" hidden="1">
      <c r="A81" s="337" t="s">
        <v>274</v>
      </c>
      <c r="B81" s="338" t="s">
        <v>804</v>
      </c>
      <c r="C81" s="338" t="s">
        <v>806</v>
      </c>
      <c r="D81" s="338" t="s">
        <v>843</v>
      </c>
      <c r="E81" s="338" t="s">
        <v>689</v>
      </c>
      <c r="F81" s="338">
        <v>81100</v>
      </c>
      <c r="G81" s="338">
        <v>240</v>
      </c>
      <c r="H81" s="340">
        <v>0</v>
      </c>
      <c r="I81" s="341">
        <v>0</v>
      </c>
      <c r="J81" s="342">
        <v>0</v>
      </c>
      <c r="K81" s="17"/>
      <c r="L81" s="17"/>
    </row>
    <row r="82" spans="1:12" ht="48.75" hidden="1" customHeight="1">
      <c r="A82" s="344" t="s">
        <v>847</v>
      </c>
      <c r="B82" s="345" t="s">
        <v>804</v>
      </c>
      <c r="C82" s="345" t="s">
        <v>806</v>
      </c>
      <c r="D82" s="345" t="s">
        <v>843</v>
      </c>
      <c r="E82" s="345" t="s">
        <v>689</v>
      </c>
      <c r="F82" s="345" t="s">
        <v>848</v>
      </c>
      <c r="G82" s="346" t="s">
        <v>780</v>
      </c>
      <c r="H82" s="347"/>
      <c r="I82" s="348"/>
      <c r="J82" s="349"/>
      <c r="K82" s="17"/>
      <c r="L82" s="17"/>
    </row>
    <row r="83" spans="1:12" ht="49.5" hidden="1" customHeight="1">
      <c r="A83" s="344" t="s">
        <v>849</v>
      </c>
      <c r="B83" s="345" t="s">
        <v>804</v>
      </c>
      <c r="C83" s="345" t="s">
        <v>806</v>
      </c>
      <c r="D83" s="345" t="s">
        <v>843</v>
      </c>
      <c r="E83" s="345" t="s">
        <v>689</v>
      </c>
      <c r="F83" s="345" t="s">
        <v>848</v>
      </c>
      <c r="G83" s="345" t="s">
        <v>282</v>
      </c>
      <c r="H83" s="347"/>
      <c r="I83" s="348"/>
      <c r="J83" s="349"/>
      <c r="K83" s="17"/>
      <c r="L83" s="17"/>
    </row>
    <row r="84" spans="1:12" ht="85.5" hidden="1" customHeight="1">
      <c r="A84" s="344" t="s">
        <v>850</v>
      </c>
      <c r="B84" s="345" t="s">
        <v>804</v>
      </c>
      <c r="C84" s="345" t="s">
        <v>806</v>
      </c>
      <c r="D84" s="345" t="s">
        <v>843</v>
      </c>
      <c r="E84" s="345" t="s">
        <v>689</v>
      </c>
      <c r="F84" s="345" t="s">
        <v>848</v>
      </c>
      <c r="G84" s="345" t="s">
        <v>367</v>
      </c>
      <c r="H84" s="347"/>
      <c r="I84" s="348"/>
      <c r="J84" s="349"/>
      <c r="K84" s="17"/>
      <c r="L84" s="17"/>
    </row>
    <row r="85" spans="1:12" ht="114" hidden="1">
      <c r="A85" s="344" t="s">
        <v>356</v>
      </c>
      <c r="B85" s="345" t="s">
        <v>804</v>
      </c>
      <c r="C85" s="345" t="s">
        <v>806</v>
      </c>
      <c r="D85" s="345" t="s">
        <v>843</v>
      </c>
      <c r="E85" s="345" t="s">
        <v>689</v>
      </c>
      <c r="F85" s="345">
        <v>81210</v>
      </c>
      <c r="G85" s="345"/>
      <c r="H85" s="347"/>
      <c r="I85" s="348"/>
      <c r="J85" s="349"/>
      <c r="K85" s="17"/>
      <c r="L85" s="17"/>
    </row>
    <row r="86" spans="1:12" ht="68.400000000000006" hidden="1">
      <c r="A86" s="344" t="s">
        <v>272</v>
      </c>
      <c r="B86" s="345" t="s">
        <v>804</v>
      </c>
      <c r="C86" s="345" t="s">
        <v>806</v>
      </c>
      <c r="D86" s="345" t="s">
        <v>843</v>
      </c>
      <c r="E86" s="345" t="s">
        <v>689</v>
      </c>
      <c r="F86" s="345">
        <v>81210</v>
      </c>
      <c r="G86" s="345">
        <v>200</v>
      </c>
      <c r="H86" s="347"/>
      <c r="I86" s="348"/>
      <c r="J86" s="349"/>
      <c r="K86" s="17"/>
      <c r="L86" s="17"/>
    </row>
    <row r="87" spans="1:12" ht="68.400000000000006" hidden="1">
      <c r="A87" s="344" t="s">
        <v>274</v>
      </c>
      <c r="B87" s="345" t="s">
        <v>804</v>
      </c>
      <c r="C87" s="345" t="s">
        <v>806</v>
      </c>
      <c r="D87" s="345" t="s">
        <v>843</v>
      </c>
      <c r="E87" s="345" t="s">
        <v>689</v>
      </c>
      <c r="F87" s="345">
        <v>81210</v>
      </c>
      <c r="G87" s="345">
        <v>240</v>
      </c>
      <c r="H87" s="347"/>
      <c r="I87" s="348"/>
      <c r="J87" s="349"/>
      <c r="K87" s="17"/>
      <c r="L87" s="17"/>
    </row>
    <row r="88" spans="1:12" ht="114" hidden="1">
      <c r="A88" s="344" t="s">
        <v>851</v>
      </c>
      <c r="B88" s="345" t="s">
        <v>804</v>
      </c>
      <c r="C88" s="345" t="s">
        <v>806</v>
      </c>
      <c r="D88" s="345" t="s">
        <v>843</v>
      </c>
      <c r="E88" s="345" t="s">
        <v>689</v>
      </c>
      <c r="F88" s="345">
        <v>18540</v>
      </c>
      <c r="G88" s="345"/>
      <c r="H88" s="347"/>
      <c r="I88" s="348"/>
      <c r="J88" s="349"/>
      <c r="K88" s="17"/>
      <c r="L88" s="17"/>
    </row>
    <row r="89" spans="1:12" ht="68.400000000000006" hidden="1">
      <c r="A89" s="344" t="s">
        <v>272</v>
      </c>
      <c r="B89" s="345" t="s">
        <v>804</v>
      </c>
      <c r="C89" s="345" t="s">
        <v>806</v>
      </c>
      <c r="D89" s="345" t="s">
        <v>843</v>
      </c>
      <c r="E89" s="345" t="s">
        <v>689</v>
      </c>
      <c r="F89" s="345">
        <v>18540</v>
      </c>
      <c r="G89" s="345">
        <v>200</v>
      </c>
      <c r="H89" s="347"/>
      <c r="I89" s="348"/>
      <c r="J89" s="349"/>
      <c r="K89" s="17"/>
      <c r="L89" s="17"/>
    </row>
    <row r="90" spans="1:12" ht="68.400000000000006" hidden="1">
      <c r="A90" s="344" t="s">
        <v>274</v>
      </c>
      <c r="B90" s="345" t="s">
        <v>804</v>
      </c>
      <c r="C90" s="345" t="s">
        <v>806</v>
      </c>
      <c r="D90" s="345" t="s">
        <v>843</v>
      </c>
      <c r="E90" s="345" t="s">
        <v>689</v>
      </c>
      <c r="F90" s="345">
        <v>18540</v>
      </c>
      <c r="G90" s="345">
        <v>240</v>
      </c>
      <c r="H90" s="347"/>
      <c r="I90" s="348"/>
      <c r="J90" s="349"/>
      <c r="K90" s="17"/>
      <c r="L90" s="17"/>
    </row>
    <row r="91" spans="1:12" ht="159.6">
      <c r="A91" s="344" t="s">
        <v>852</v>
      </c>
      <c r="B91" s="345" t="s">
        <v>804</v>
      </c>
      <c r="C91" s="345" t="s">
        <v>806</v>
      </c>
      <c r="D91" s="345" t="s">
        <v>843</v>
      </c>
      <c r="E91" s="345" t="s">
        <v>689</v>
      </c>
      <c r="F91" s="345" t="s">
        <v>853</v>
      </c>
      <c r="G91" s="346" t="s">
        <v>780</v>
      </c>
      <c r="H91" s="347">
        <v>744132</v>
      </c>
      <c r="I91" s="348">
        <v>744132</v>
      </c>
      <c r="J91" s="349">
        <v>744132</v>
      </c>
      <c r="K91" s="17"/>
      <c r="L91" s="17"/>
    </row>
    <row r="92" spans="1:12" ht="22.8">
      <c r="A92" s="344" t="s">
        <v>849</v>
      </c>
      <c r="B92" s="345" t="s">
        <v>804</v>
      </c>
      <c r="C92" s="345" t="s">
        <v>806</v>
      </c>
      <c r="D92" s="345" t="s">
        <v>843</v>
      </c>
      <c r="E92" s="345" t="s">
        <v>689</v>
      </c>
      <c r="F92" s="345" t="s">
        <v>853</v>
      </c>
      <c r="G92" s="345" t="s">
        <v>282</v>
      </c>
      <c r="H92" s="347">
        <v>744132</v>
      </c>
      <c r="I92" s="348">
        <v>744132</v>
      </c>
      <c r="J92" s="349">
        <v>744132</v>
      </c>
      <c r="K92" s="17"/>
      <c r="L92" s="17"/>
    </row>
    <row r="93" spans="1:12" ht="114">
      <c r="A93" s="344" t="s">
        <v>850</v>
      </c>
      <c r="B93" s="345" t="s">
        <v>804</v>
      </c>
      <c r="C93" s="345" t="s">
        <v>806</v>
      </c>
      <c r="D93" s="345" t="s">
        <v>843</v>
      </c>
      <c r="E93" s="345" t="s">
        <v>689</v>
      </c>
      <c r="F93" s="345" t="s">
        <v>853</v>
      </c>
      <c r="G93" s="345" t="s">
        <v>367</v>
      </c>
      <c r="H93" s="347">
        <v>744132</v>
      </c>
      <c r="I93" s="348">
        <v>744132</v>
      </c>
      <c r="J93" s="349">
        <v>744132</v>
      </c>
      <c r="K93" s="17"/>
      <c r="L93" s="17"/>
    </row>
    <row r="94" spans="1:12" ht="68.400000000000006" hidden="1">
      <c r="A94" s="344" t="s">
        <v>854</v>
      </c>
      <c r="B94" s="345" t="s">
        <v>804</v>
      </c>
      <c r="C94" s="345" t="s">
        <v>806</v>
      </c>
      <c r="D94" s="345" t="s">
        <v>843</v>
      </c>
      <c r="E94" s="345" t="s">
        <v>689</v>
      </c>
      <c r="F94" s="345" t="s">
        <v>855</v>
      </c>
      <c r="G94" s="346" t="s">
        <v>780</v>
      </c>
      <c r="H94" s="347"/>
      <c r="I94" s="348"/>
      <c r="J94" s="349"/>
      <c r="K94" s="17"/>
      <c r="L94" s="17"/>
    </row>
    <row r="95" spans="1:12" ht="45.6" hidden="1">
      <c r="A95" s="344" t="s">
        <v>856</v>
      </c>
      <c r="B95" s="345" t="s">
        <v>804</v>
      </c>
      <c r="C95" s="345" t="s">
        <v>806</v>
      </c>
      <c r="D95" s="345" t="s">
        <v>843</v>
      </c>
      <c r="E95" s="345" t="s">
        <v>689</v>
      </c>
      <c r="F95" s="345" t="s">
        <v>855</v>
      </c>
      <c r="G95" s="345" t="s">
        <v>493</v>
      </c>
      <c r="H95" s="347"/>
      <c r="I95" s="348"/>
      <c r="J95" s="349"/>
      <c r="K95" s="17"/>
      <c r="L95" s="17"/>
    </row>
    <row r="96" spans="1:12" ht="68.400000000000006" hidden="1">
      <c r="A96" s="344" t="s">
        <v>854</v>
      </c>
      <c r="B96" s="345" t="s">
        <v>804</v>
      </c>
      <c r="C96" s="345" t="s">
        <v>806</v>
      </c>
      <c r="D96" s="345" t="s">
        <v>843</v>
      </c>
      <c r="E96" s="345" t="s">
        <v>689</v>
      </c>
      <c r="F96" s="345" t="s">
        <v>855</v>
      </c>
      <c r="G96" s="345" t="s">
        <v>507</v>
      </c>
      <c r="H96" s="347"/>
      <c r="I96" s="348"/>
      <c r="J96" s="349"/>
      <c r="K96" s="17"/>
      <c r="L96" s="17"/>
    </row>
    <row r="97" spans="1:12" ht="91.2">
      <c r="A97" s="330" t="s">
        <v>857</v>
      </c>
      <c r="B97" s="331" t="s">
        <v>804</v>
      </c>
      <c r="C97" s="331" t="s">
        <v>806</v>
      </c>
      <c r="D97" s="331" t="s">
        <v>858</v>
      </c>
      <c r="E97" s="332" t="s">
        <v>780</v>
      </c>
      <c r="F97" s="332" t="s">
        <v>780</v>
      </c>
      <c r="G97" s="332" t="s">
        <v>780</v>
      </c>
      <c r="H97" s="333">
        <f>H98</f>
        <v>26934332.259999998</v>
      </c>
      <c r="I97" s="334">
        <f t="shared" ref="I97:J97" si="3">I98</f>
        <v>26760832.259999998</v>
      </c>
      <c r="J97" s="335">
        <f t="shared" si="3"/>
        <v>26219832.259999998</v>
      </c>
      <c r="K97" s="17"/>
      <c r="L97" s="17"/>
    </row>
    <row r="98" spans="1:12" ht="22.8">
      <c r="A98" s="330" t="s">
        <v>807</v>
      </c>
      <c r="B98" s="331" t="s">
        <v>804</v>
      </c>
      <c r="C98" s="331" t="s">
        <v>806</v>
      </c>
      <c r="D98" s="331" t="s">
        <v>858</v>
      </c>
      <c r="E98" s="331" t="s">
        <v>689</v>
      </c>
      <c r="F98" s="336" t="s">
        <v>780</v>
      </c>
      <c r="G98" s="336" t="s">
        <v>780</v>
      </c>
      <c r="H98" s="333">
        <f>H99+H102+H105+H109+H112+H115+H118</f>
        <v>26934332.259999998</v>
      </c>
      <c r="I98" s="334">
        <f t="shared" ref="I98:J98" si="4">I99+I102+I105+I109+I112+I115+I118</f>
        <v>26760832.259999998</v>
      </c>
      <c r="J98" s="335">
        <f t="shared" si="4"/>
        <v>26219832.259999998</v>
      </c>
      <c r="K98" s="17"/>
      <c r="L98" s="17"/>
    </row>
    <row r="99" spans="1:12" ht="91.2">
      <c r="A99" s="337" t="s">
        <v>859</v>
      </c>
      <c r="B99" s="338" t="s">
        <v>804</v>
      </c>
      <c r="C99" s="338" t="s">
        <v>806</v>
      </c>
      <c r="D99" s="338" t="s">
        <v>858</v>
      </c>
      <c r="E99" s="338" t="s">
        <v>689</v>
      </c>
      <c r="F99" s="338" t="s">
        <v>860</v>
      </c>
      <c r="G99" s="339" t="s">
        <v>780</v>
      </c>
      <c r="H99" s="340">
        <v>76400</v>
      </c>
      <c r="I99" s="341">
        <v>76400</v>
      </c>
      <c r="J99" s="342">
        <v>76400</v>
      </c>
      <c r="K99" s="17"/>
      <c r="L99" s="17"/>
    </row>
    <row r="100" spans="1:12" ht="45.6">
      <c r="A100" s="337" t="s">
        <v>856</v>
      </c>
      <c r="B100" s="338" t="s">
        <v>804</v>
      </c>
      <c r="C100" s="338" t="s">
        <v>806</v>
      </c>
      <c r="D100" s="338" t="s">
        <v>858</v>
      </c>
      <c r="E100" s="338" t="s">
        <v>689</v>
      </c>
      <c r="F100" s="338" t="s">
        <v>860</v>
      </c>
      <c r="G100" s="338" t="s">
        <v>493</v>
      </c>
      <c r="H100" s="340">
        <v>76400</v>
      </c>
      <c r="I100" s="341">
        <v>76400</v>
      </c>
      <c r="J100" s="342">
        <v>76400</v>
      </c>
      <c r="K100" s="17"/>
      <c r="L100" s="17"/>
    </row>
    <row r="101" spans="1:12" ht="45.6">
      <c r="A101" s="337" t="s">
        <v>861</v>
      </c>
      <c r="B101" s="338" t="s">
        <v>804</v>
      </c>
      <c r="C101" s="338" t="s">
        <v>806</v>
      </c>
      <c r="D101" s="338" t="s">
        <v>858</v>
      </c>
      <c r="E101" s="338" t="s">
        <v>689</v>
      </c>
      <c r="F101" s="338" t="s">
        <v>860</v>
      </c>
      <c r="G101" s="338" t="s">
        <v>542</v>
      </c>
      <c r="H101" s="340">
        <v>76400</v>
      </c>
      <c r="I101" s="341">
        <v>76400</v>
      </c>
      <c r="J101" s="342">
        <v>76400</v>
      </c>
      <c r="K101" s="17"/>
      <c r="L101" s="17"/>
    </row>
    <row r="102" spans="1:12" ht="45.6">
      <c r="A102" s="337" t="s">
        <v>830</v>
      </c>
      <c r="B102" s="338" t="s">
        <v>804</v>
      </c>
      <c r="C102" s="338" t="s">
        <v>806</v>
      </c>
      <c r="D102" s="338" t="s">
        <v>858</v>
      </c>
      <c r="E102" s="338" t="s">
        <v>689</v>
      </c>
      <c r="F102" s="338" t="s">
        <v>862</v>
      </c>
      <c r="G102" s="339" t="s">
        <v>780</v>
      </c>
      <c r="H102" s="340">
        <v>113000</v>
      </c>
      <c r="I102" s="341">
        <v>113000</v>
      </c>
      <c r="J102" s="342">
        <v>113000</v>
      </c>
      <c r="K102" s="17"/>
      <c r="L102" s="17"/>
    </row>
    <row r="103" spans="1:12" ht="68.400000000000006">
      <c r="A103" s="337" t="s">
        <v>816</v>
      </c>
      <c r="B103" s="338" t="s">
        <v>804</v>
      </c>
      <c r="C103" s="338" t="s">
        <v>806</v>
      </c>
      <c r="D103" s="338" t="s">
        <v>858</v>
      </c>
      <c r="E103" s="338" t="s">
        <v>689</v>
      </c>
      <c r="F103" s="338" t="s">
        <v>862</v>
      </c>
      <c r="G103" s="338" t="s">
        <v>273</v>
      </c>
      <c r="H103" s="340">
        <v>113000</v>
      </c>
      <c r="I103" s="341">
        <v>113000</v>
      </c>
      <c r="J103" s="342">
        <v>113000</v>
      </c>
      <c r="K103" s="17"/>
      <c r="L103" s="17"/>
    </row>
    <row r="104" spans="1:12" ht="68.400000000000006">
      <c r="A104" s="337" t="s">
        <v>817</v>
      </c>
      <c r="B104" s="338" t="s">
        <v>804</v>
      </c>
      <c r="C104" s="338" t="s">
        <v>806</v>
      </c>
      <c r="D104" s="338" t="s">
        <v>858</v>
      </c>
      <c r="E104" s="338" t="s">
        <v>689</v>
      </c>
      <c r="F104" s="338" t="s">
        <v>862</v>
      </c>
      <c r="G104" s="338" t="s">
        <v>275</v>
      </c>
      <c r="H104" s="340">
        <v>113000</v>
      </c>
      <c r="I104" s="341">
        <v>113000</v>
      </c>
      <c r="J104" s="342">
        <v>113000</v>
      </c>
      <c r="K104" s="17"/>
      <c r="L104" s="17"/>
    </row>
    <row r="105" spans="1:12" ht="45.6">
      <c r="A105" s="337" t="s">
        <v>830</v>
      </c>
      <c r="B105" s="338" t="s">
        <v>804</v>
      </c>
      <c r="C105" s="338" t="s">
        <v>806</v>
      </c>
      <c r="D105" s="338" t="s">
        <v>858</v>
      </c>
      <c r="E105" s="338" t="s">
        <v>689</v>
      </c>
      <c r="F105" s="338" t="s">
        <v>863</v>
      </c>
      <c r="G105" s="339" t="s">
        <v>780</v>
      </c>
      <c r="H105" s="340">
        <v>12550035</v>
      </c>
      <c r="I105" s="341">
        <v>12376535</v>
      </c>
      <c r="J105" s="342">
        <v>11835535</v>
      </c>
      <c r="K105" s="17"/>
      <c r="L105" s="17"/>
    </row>
    <row r="106" spans="1:12" ht="45.6">
      <c r="A106" s="337" t="s">
        <v>856</v>
      </c>
      <c r="B106" s="338" t="s">
        <v>804</v>
      </c>
      <c r="C106" s="338" t="s">
        <v>806</v>
      </c>
      <c r="D106" s="338" t="s">
        <v>858</v>
      </c>
      <c r="E106" s="338" t="s">
        <v>689</v>
      </c>
      <c r="F106" s="338" t="s">
        <v>863</v>
      </c>
      <c r="G106" s="338" t="s">
        <v>493</v>
      </c>
      <c r="H106" s="340">
        <v>12550035</v>
      </c>
      <c r="I106" s="341">
        <v>12376535</v>
      </c>
      <c r="J106" s="342">
        <v>11835535</v>
      </c>
      <c r="K106" s="17"/>
      <c r="L106" s="17"/>
    </row>
    <row r="107" spans="1:12" ht="45.6">
      <c r="A107" s="337" t="s">
        <v>861</v>
      </c>
      <c r="B107" s="338" t="s">
        <v>804</v>
      </c>
      <c r="C107" s="338" t="s">
        <v>806</v>
      </c>
      <c r="D107" s="338" t="s">
        <v>858</v>
      </c>
      <c r="E107" s="338" t="s">
        <v>689</v>
      </c>
      <c r="F107" s="338" t="s">
        <v>863</v>
      </c>
      <c r="G107" s="338" t="s">
        <v>542</v>
      </c>
      <c r="H107" s="340">
        <v>9457026</v>
      </c>
      <c r="I107" s="341">
        <v>9966300</v>
      </c>
      <c r="J107" s="342">
        <v>8258475</v>
      </c>
      <c r="K107" s="17"/>
      <c r="L107" s="17"/>
    </row>
    <row r="108" spans="1:12" ht="68.400000000000006">
      <c r="A108" s="337" t="s">
        <v>854</v>
      </c>
      <c r="B108" s="338" t="s">
        <v>804</v>
      </c>
      <c r="C108" s="338" t="s">
        <v>806</v>
      </c>
      <c r="D108" s="338" t="s">
        <v>858</v>
      </c>
      <c r="E108" s="338" t="s">
        <v>689</v>
      </c>
      <c r="F108" s="338" t="s">
        <v>863</v>
      </c>
      <c r="G108" s="338" t="s">
        <v>507</v>
      </c>
      <c r="H108" s="340">
        <v>3093009</v>
      </c>
      <c r="I108" s="341">
        <v>2410235</v>
      </c>
      <c r="J108" s="342">
        <v>3577060</v>
      </c>
      <c r="K108" s="17"/>
      <c r="L108" s="17"/>
    </row>
    <row r="109" spans="1:12" ht="45.6">
      <c r="A109" s="337" t="s">
        <v>864</v>
      </c>
      <c r="B109" s="338" t="s">
        <v>804</v>
      </c>
      <c r="C109" s="338" t="s">
        <v>806</v>
      </c>
      <c r="D109" s="338" t="s">
        <v>858</v>
      </c>
      <c r="E109" s="338" t="s">
        <v>689</v>
      </c>
      <c r="F109" s="338" t="s">
        <v>865</v>
      </c>
      <c r="G109" s="339" t="s">
        <v>780</v>
      </c>
      <c r="H109" s="340">
        <v>9997207.2599999998</v>
      </c>
      <c r="I109" s="341">
        <v>9997207.2599999998</v>
      </c>
      <c r="J109" s="342">
        <v>9997207.2599999998</v>
      </c>
      <c r="K109" s="17"/>
      <c r="L109" s="17"/>
    </row>
    <row r="110" spans="1:12" ht="45.6">
      <c r="A110" s="337" t="s">
        <v>856</v>
      </c>
      <c r="B110" s="338" t="s">
        <v>804</v>
      </c>
      <c r="C110" s="338" t="s">
        <v>806</v>
      </c>
      <c r="D110" s="338" t="s">
        <v>858</v>
      </c>
      <c r="E110" s="338" t="s">
        <v>689</v>
      </c>
      <c r="F110" s="338" t="s">
        <v>865</v>
      </c>
      <c r="G110" s="338" t="s">
        <v>493</v>
      </c>
      <c r="H110" s="340">
        <v>9997207.2599999998</v>
      </c>
      <c r="I110" s="341">
        <v>9997207.2599999998</v>
      </c>
      <c r="J110" s="342">
        <v>9997207.2599999998</v>
      </c>
      <c r="K110" s="17"/>
      <c r="L110" s="17"/>
    </row>
    <row r="111" spans="1:12" ht="45.6">
      <c r="A111" s="337" t="s">
        <v>861</v>
      </c>
      <c r="B111" s="338" t="s">
        <v>804</v>
      </c>
      <c r="C111" s="338" t="s">
        <v>806</v>
      </c>
      <c r="D111" s="338" t="s">
        <v>858</v>
      </c>
      <c r="E111" s="338" t="s">
        <v>689</v>
      </c>
      <c r="F111" s="338" t="s">
        <v>865</v>
      </c>
      <c r="G111" s="338" t="s">
        <v>542</v>
      </c>
      <c r="H111" s="340">
        <v>9997207.2599999998</v>
      </c>
      <c r="I111" s="341">
        <v>9997207.2599999998</v>
      </c>
      <c r="J111" s="342">
        <v>9997207.2599999998</v>
      </c>
      <c r="K111" s="17"/>
      <c r="L111" s="17"/>
    </row>
    <row r="112" spans="1:12" ht="68.400000000000006">
      <c r="A112" s="337" t="s">
        <v>866</v>
      </c>
      <c r="B112" s="338" t="s">
        <v>804</v>
      </c>
      <c r="C112" s="338" t="s">
        <v>806</v>
      </c>
      <c r="D112" s="338" t="s">
        <v>858</v>
      </c>
      <c r="E112" s="338" t="s">
        <v>689</v>
      </c>
      <c r="F112" s="338" t="s">
        <v>867</v>
      </c>
      <c r="G112" s="339" t="s">
        <v>780</v>
      </c>
      <c r="H112" s="340">
        <v>468000</v>
      </c>
      <c r="I112" s="341">
        <v>468000</v>
      </c>
      <c r="J112" s="342">
        <v>468000</v>
      </c>
      <c r="K112" s="17"/>
      <c r="L112" s="17"/>
    </row>
    <row r="113" spans="1:12" ht="45.6">
      <c r="A113" s="337" t="s">
        <v>856</v>
      </c>
      <c r="B113" s="338" t="s">
        <v>804</v>
      </c>
      <c r="C113" s="338" t="s">
        <v>806</v>
      </c>
      <c r="D113" s="338" t="s">
        <v>858</v>
      </c>
      <c r="E113" s="338" t="s">
        <v>689</v>
      </c>
      <c r="F113" s="338" t="s">
        <v>867</v>
      </c>
      <c r="G113" s="338" t="s">
        <v>493</v>
      </c>
      <c r="H113" s="340">
        <v>468000</v>
      </c>
      <c r="I113" s="341">
        <v>468000</v>
      </c>
      <c r="J113" s="342">
        <v>468000</v>
      </c>
      <c r="K113" s="17"/>
      <c r="L113" s="17"/>
    </row>
    <row r="114" spans="1:12" ht="22.8">
      <c r="A114" s="337" t="s">
        <v>868</v>
      </c>
      <c r="B114" s="338" t="s">
        <v>804</v>
      </c>
      <c r="C114" s="338" t="s">
        <v>806</v>
      </c>
      <c r="D114" s="338" t="s">
        <v>858</v>
      </c>
      <c r="E114" s="338" t="s">
        <v>689</v>
      </c>
      <c r="F114" s="338" t="s">
        <v>867</v>
      </c>
      <c r="G114" s="338" t="s">
        <v>564</v>
      </c>
      <c r="H114" s="340">
        <v>468000</v>
      </c>
      <c r="I114" s="341">
        <v>468000</v>
      </c>
      <c r="J114" s="342">
        <v>468000</v>
      </c>
      <c r="K114" s="17"/>
      <c r="L114" s="17"/>
    </row>
    <row r="115" spans="1:12" ht="45.6">
      <c r="A115" s="337" t="s">
        <v>869</v>
      </c>
      <c r="B115" s="338" t="s">
        <v>804</v>
      </c>
      <c r="C115" s="338" t="s">
        <v>806</v>
      </c>
      <c r="D115" s="338" t="s">
        <v>858</v>
      </c>
      <c r="E115" s="338" t="s">
        <v>689</v>
      </c>
      <c r="F115" s="338" t="s">
        <v>870</v>
      </c>
      <c r="G115" s="339" t="s">
        <v>780</v>
      </c>
      <c r="H115" s="340">
        <v>1615446</v>
      </c>
      <c r="I115" s="341">
        <v>1615446</v>
      </c>
      <c r="J115" s="342">
        <v>1615446</v>
      </c>
      <c r="K115" s="17"/>
      <c r="L115" s="17"/>
    </row>
    <row r="116" spans="1:12" ht="45.6">
      <c r="A116" s="337" t="s">
        <v>856</v>
      </c>
      <c r="B116" s="338" t="s">
        <v>804</v>
      </c>
      <c r="C116" s="338" t="s">
        <v>806</v>
      </c>
      <c r="D116" s="338" t="s">
        <v>858</v>
      </c>
      <c r="E116" s="338" t="s">
        <v>689</v>
      </c>
      <c r="F116" s="338" t="s">
        <v>870</v>
      </c>
      <c r="G116" s="338" t="s">
        <v>493</v>
      </c>
      <c r="H116" s="340">
        <v>1615446</v>
      </c>
      <c r="I116" s="341">
        <v>1615446</v>
      </c>
      <c r="J116" s="342">
        <v>1615446</v>
      </c>
      <c r="K116" s="17"/>
      <c r="L116" s="17"/>
    </row>
    <row r="117" spans="1:12" ht="68.400000000000006">
      <c r="A117" s="337" t="s">
        <v>854</v>
      </c>
      <c r="B117" s="338" t="s">
        <v>804</v>
      </c>
      <c r="C117" s="338" t="s">
        <v>806</v>
      </c>
      <c r="D117" s="338" t="s">
        <v>858</v>
      </c>
      <c r="E117" s="338" t="s">
        <v>689</v>
      </c>
      <c r="F117" s="338" t="s">
        <v>870</v>
      </c>
      <c r="G117" s="338" t="s">
        <v>507</v>
      </c>
      <c r="H117" s="340">
        <v>1615446</v>
      </c>
      <c r="I117" s="341">
        <v>1615446</v>
      </c>
      <c r="J117" s="342">
        <v>1615446</v>
      </c>
      <c r="K117" s="17"/>
      <c r="L117" s="17"/>
    </row>
    <row r="118" spans="1:12" ht="114">
      <c r="A118" s="337" t="s">
        <v>871</v>
      </c>
      <c r="B118" s="338" t="s">
        <v>804</v>
      </c>
      <c r="C118" s="338" t="s">
        <v>806</v>
      </c>
      <c r="D118" s="338" t="s">
        <v>858</v>
      </c>
      <c r="E118" s="338" t="s">
        <v>689</v>
      </c>
      <c r="F118" s="338" t="s">
        <v>872</v>
      </c>
      <c r="G118" s="339" t="s">
        <v>780</v>
      </c>
      <c r="H118" s="340">
        <v>2114244</v>
      </c>
      <c r="I118" s="341">
        <v>2114244</v>
      </c>
      <c r="J118" s="342">
        <v>2114244</v>
      </c>
      <c r="K118" s="17"/>
      <c r="L118" s="17"/>
    </row>
    <row r="119" spans="1:12" ht="68.400000000000006">
      <c r="A119" s="337" t="s">
        <v>873</v>
      </c>
      <c r="B119" s="338" t="s">
        <v>804</v>
      </c>
      <c r="C119" s="338" t="s">
        <v>806</v>
      </c>
      <c r="D119" s="338" t="s">
        <v>858</v>
      </c>
      <c r="E119" s="338" t="s">
        <v>689</v>
      </c>
      <c r="F119" s="338" t="s">
        <v>872</v>
      </c>
      <c r="G119" s="338" t="s">
        <v>384</v>
      </c>
      <c r="H119" s="340">
        <v>2114244</v>
      </c>
      <c r="I119" s="341">
        <v>2114244</v>
      </c>
      <c r="J119" s="342">
        <v>2114244</v>
      </c>
      <c r="K119" s="17"/>
      <c r="L119" s="17"/>
    </row>
    <row r="120" spans="1:12" ht="22.8">
      <c r="A120" s="337" t="s">
        <v>874</v>
      </c>
      <c r="B120" s="338" t="s">
        <v>804</v>
      </c>
      <c r="C120" s="338" t="s">
        <v>806</v>
      </c>
      <c r="D120" s="338" t="s">
        <v>858</v>
      </c>
      <c r="E120" s="338" t="s">
        <v>689</v>
      </c>
      <c r="F120" s="338" t="s">
        <v>872</v>
      </c>
      <c r="G120" s="338" t="s">
        <v>386</v>
      </c>
      <c r="H120" s="340">
        <v>2114244</v>
      </c>
      <c r="I120" s="341">
        <v>2114244</v>
      </c>
      <c r="J120" s="342">
        <v>2114244</v>
      </c>
      <c r="K120" s="17"/>
      <c r="L120" s="17"/>
    </row>
    <row r="121" spans="1:12" ht="45.6">
      <c r="A121" s="330" t="s">
        <v>875</v>
      </c>
      <c r="B121" s="331" t="s">
        <v>804</v>
      </c>
      <c r="C121" s="331" t="s">
        <v>806</v>
      </c>
      <c r="D121" s="331" t="s">
        <v>876</v>
      </c>
      <c r="E121" s="332" t="s">
        <v>780</v>
      </c>
      <c r="F121" s="332" t="s">
        <v>780</v>
      </c>
      <c r="G121" s="332" t="s">
        <v>780</v>
      </c>
      <c r="H121" s="333">
        <f>H122</f>
        <v>14789561.109999999</v>
      </c>
      <c r="I121" s="334">
        <f>I122</f>
        <v>12978594.109999999</v>
      </c>
      <c r="J121" s="335">
        <f>J122</f>
        <v>13133166.109999999</v>
      </c>
      <c r="K121" s="17"/>
      <c r="L121" s="17"/>
    </row>
    <row r="122" spans="1:12" ht="22.8">
      <c r="A122" s="330" t="s">
        <v>807</v>
      </c>
      <c r="B122" s="331" t="s">
        <v>804</v>
      </c>
      <c r="C122" s="331" t="s">
        <v>806</v>
      </c>
      <c r="D122" s="331" t="s">
        <v>876</v>
      </c>
      <c r="E122" s="331" t="s">
        <v>689</v>
      </c>
      <c r="F122" s="336" t="s">
        <v>780</v>
      </c>
      <c r="G122" s="336" t="s">
        <v>780</v>
      </c>
      <c r="H122" s="333">
        <f>H123+H126+H131</f>
        <v>14789561.109999999</v>
      </c>
      <c r="I122" s="334">
        <f>I123+I126+I131</f>
        <v>12978594.109999999</v>
      </c>
      <c r="J122" s="335">
        <f>J123+J126+J131</f>
        <v>13133166.109999999</v>
      </c>
      <c r="K122" s="17"/>
      <c r="L122" s="17"/>
    </row>
    <row r="123" spans="1:12" ht="91.2">
      <c r="A123" s="337" t="s">
        <v>1233</v>
      </c>
      <c r="B123" s="338" t="s">
        <v>804</v>
      </c>
      <c r="C123" s="338" t="s">
        <v>806</v>
      </c>
      <c r="D123" s="338" t="s">
        <v>876</v>
      </c>
      <c r="E123" s="338" t="s">
        <v>689</v>
      </c>
      <c r="F123" s="338" t="s">
        <v>877</v>
      </c>
      <c r="G123" s="339" t="s">
        <v>780</v>
      </c>
      <c r="H123" s="340">
        <v>4195637</v>
      </c>
      <c r="I123" s="341">
        <v>4384670</v>
      </c>
      <c r="J123" s="342">
        <v>4539242</v>
      </c>
      <c r="K123" s="17"/>
      <c r="L123" s="17"/>
    </row>
    <row r="124" spans="1:12" ht="22.8">
      <c r="A124" s="337" t="s">
        <v>878</v>
      </c>
      <c r="B124" s="338" t="s">
        <v>804</v>
      </c>
      <c r="C124" s="338" t="s">
        <v>806</v>
      </c>
      <c r="D124" s="338" t="s">
        <v>876</v>
      </c>
      <c r="E124" s="338" t="s">
        <v>689</v>
      </c>
      <c r="F124" s="338" t="s">
        <v>877</v>
      </c>
      <c r="G124" s="338" t="s">
        <v>347</v>
      </c>
      <c r="H124" s="340">
        <v>4195637</v>
      </c>
      <c r="I124" s="341">
        <v>4384670</v>
      </c>
      <c r="J124" s="342">
        <v>4539242</v>
      </c>
      <c r="K124" s="17"/>
      <c r="L124" s="17"/>
    </row>
    <row r="125" spans="1:12" ht="22.8">
      <c r="A125" s="337" t="s">
        <v>879</v>
      </c>
      <c r="B125" s="338" t="s">
        <v>804</v>
      </c>
      <c r="C125" s="338" t="s">
        <v>806</v>
      </c>
      <c r="D125" s="338" t="s">
        <v>876</v>
      </c>
      <c r="E125" s="338" t="s">
        <v>689</v>
      </c>
      <c r="F125" s="338" t="s">
        <v>877</v>
      </c>
      <c r="G125" s="338" t="s">
        <v>349</v>
      </c>
      <c r="H125" s="340">
        <v>4195637</v>
      </c>
      <c r="I125" s="341">
        <v>4384670</v>
      </c>
      <c r="J125" s="342">
        <v>4539242</v>
      </c>
      <c r="K125" s="17"/>
      <c r="L125" s="17"/>
    </row>
    <row r="126" spans="1:12" ht="159.6">
      <c r="A126" s="337" t="s">
        <v>880</v>
      </c>
      <c r="B126" s="338" t="s">
        <v>804</v>
      </c>
      <c r="C126" s="338" t="s">
        <v>806</v>
      </c>
      <c r="D126" s="338" t="s">
        <v>876</v>
      </c>
      <c r="E126" s="338" t="s">
        <v>689</v>
      </c>
      <c r="F126" s="338" t="s">
        <v>881</v>
      </c>
      <c r="G126" s="339" t="s">
        <v>780</v>
      </c>
      <c r="H126" s="340">
        <v>7593924.1100000003</v>
      </c>
      <c r="I126" s="341">
        <v>5593924.1100000003</v>
      </c>
      <c r="J126" s="342">
        <v>5593924.1100000003</v>
      </c>
      <c r="K126" s="17"/>
      <c r="L126" s="17"/>
    </row>
    <row r="127" spans="1:12" ht="68.400000000000006">
      <c r="A127" s="337" t="s">
        <v>816</v>
      </c>
      <c r="B127" s="338" t="s">
        <v>804</v>
      </c>
      <c r="C127" s="338" t="s">
        <v>806</v>
      </c>
      <c r="D127" s="338" t="s">
        <v>876</v>
      </c>
      <c r="E127" s="338" t="s">
        <v>689</v>
      </c>
      <c r="F127" s="338" t="s">
        <v>881</v>
      </c>
      <c r="G127" s="338" t="s">
        <v>273</v>
      </c>
      <c r="H127" s="340">
        <v>3300000</v>
      </c>
      <c r="I127" s="341">
        <v>1300000</v>
      </c>
      <c r="J127" s="342">
        <v>1300000</v>
      </c>
      <c r="K127" s="17"/>
      <c r="L127" s="17"/>
    </row>
    <row r="128" spans="1:12" ht="68.400000000000006">
      <c r="A128" s="337" t="s">
        <v>817</v>
      </c>
      <c r="B128" s="338" t="s">
        <v>804</v>
      </c>
      <c r="C128" s="338" t="s">
        <v>806</v>
      </c>
      <c r="D128" s="338" t="s">
        <v>876</v>
      </c>
      <c r="E128" s="338" t="s">
        <v>689</v>
      </c>
      <c r="F128" s="338" t="s">
        <v>881</v>
      </c>
      <c r="G128" s="338" t="s">
        <v>275</v>
      </c>
      <c r="H128" s="340">
        <v>3300000</v>
      </c>
      <c r="I128" s="341">
        <v>1300000</v>
      </c>
      <c r="J128" s="342">
        <v>1300000</v>
      </c>
      <c r="K128" s="17"/>
      <c r="L128" s="17"/>
    </row>
    <row r="129" spans="1:14" ht="22.8">
      <c r="A129" s="337" t="s">
        <v>878</v>
      </c>
      <c r="B129" s="338" t="s">
        <v>804</v>
      </c>
      <c r="C129" s="338" t="s">
        <v>806</v>
      </c>
      <c r="D129" s="338" t="s">
        <v>876</v>
      </c>
      <c r="E129" s="338" t="s">
        <v>689</v>
      </c>
      <c r="F129" s="338" t="s">
        <v>881</v>
      </c>
      <c r="G129" s="338" t="s">
        <v>347</v>
      </c>
      <c r="H129" s="340">
        <v>4293924.1100000003</v>
      </c>
      <c r="I129" s="341">
        <v>4293924.1100000003</v>
      </c>
      <c r="J129" s="342">
        <v>4293924.1100000003</v>
      </c>
      <c r="K129" s="17"/>
      <c r="L129" s="17"/>
    </row>
    <row r="130" spans="1:14" ht="22.8">
      <c r="A130" s="337" t="s">
        <v>200</v>
      </c>
      <c r="B130" s="338" t="s">
        <v>804</v>
      </c>
      <c r="C130" s="338" t="s">
        <v>806</v>
      </c>
      <c r="D130" s="338" t="s">
        <v>876</v>
      </c>
      <c r="E130" s="338" t="s">
        <v>689</v>
      </c>
      <c r="F130" s="338" t="s">
        <v>881</v>
      </c>
      <c r="G130" s="338" t="s">
        <v>396</v>
      </c>
      <c r="H130" s="340">
        <v>4293924.1100000003</v>
      </c>
      <c r="I130" s="341">
        <v>4293924.1100000003</v>
      </c>
      <c r="J130" s="342">
        <v>4293924.1100000003</v>
      </c>
      <c r="K130" s="17"/>
      <c r="L130" s="17"/>
    </row>
    <row r="131" spans="1:14" ht="228">
      <c r="A131" s="337" t="s">
        <v>882</v>
      </c>
      <c r="B131" s="338" t="s">
        <v>804</v>
      </c>
      <c r="C131" s="338" t="s">
        <v>806</v>
      </c>
      <c r="D131" s="338" t="s">
        <v>876</v>
      </c>
      <c r="E131" s="338" t="s">
        <v>689</v>
      </c>
      <c r="F131" s="338" t="s">
        <v>883</v>
      </c>
      <c r="G131" s="339" t="s">
        <v>780</v>
      </c>
      <c r="H131" s="340">
        <v>3000000</v>
      </c>
      <c r="I131" s="341">
        <v>3000000</v>
      </c>
      <c r="J131" s="342">
        <v>3000000</v>
      </c>
      <c r="K131" s="17"/>
      <c r="L131" s="17"/>
    </row>
    <row r="132" spans="1:14" ht="22.8">
      <c r="A132" s="337" t="s">
        <v>878</v>
      </c>
      <c r="B132" s="338" t="s">
        <v>804</v>
      </c>
      <c r="C132" s="338" t="s">
        <v>806</v>
      </c>
      <c r="D132" s="338" t="s">
        <v>876</v>
      </c>
      <c r="E132" s="338" t="s">
        <v>689</v>
      </c>
      <c r="F132" s="338" t="s">
        <v>883</v>
      </c>
      <c r="G132" s="338" t="s">
        <v>347</v>
      </c>
      <c r="H132" s="340">
        <v>3000000</v>
      </c>
      <c r="I132" s="341">
        <v>3000000</v>
      </c>
      <c r="J132" s="342">
        <v>3000000</v>
      </c>
      <c r="K132" s="17"/>
      <c r="L132" s="17"/>
    </row>
    <row r="133" spans="1:14" ht="22.8">
      <c r="A133" s="337" t="s">
        <v>200</v>
      </c>
      <c r="B133" s="338" t="s">
        <v>804</v>
      </c>
      <c r="C133" s="338" t="s">
        <v>806</v>
      </c>
      <c r="D133" s="338" t="s">
        <v>876</v>
      </c>
      <c r="E133" s="338" t="s">
        <v>689</v>
      </c>
      <c r="F133" s="338" t="s">
        <v>883</v>
      </c>
      <c r="G133" s="338" t="s">
        <v>396</v>
      </c>
      <c r="H133" s="340">
        <v>3000000</v>
      </c>
      <c r="I133" s="341">
        <v>3000000</v>
      </c>
      <c r="J133" s="342">
        <v>3000000</v>
      </c>
      <c r="K133" s="17"/>
      <c r="L133" s="17"/>
    </row>
    <row r="134" spans="1:14" ht="45.6">
      <c r="A134" s="330" t="s">
        <v>884</v>
      </c>
      <c r="B134" s="331" t="s">
        <v>804</v>
      </c>
      <c r="C134" s="331" t="s">
        <v>806</v>
      </c>
      <c r="D134" s="331" t="s">
        <v>885</v>
      </c>
      <c r="E134" s="332" t="s">
        <v>780</v>
      </c>
      <c r="F134" s="332" t="s">
        <v>780</v>
      </c>
      <c r="G134" s="332" t="s">
        <v>780</v>
      </c>
      <c r="H134" s="333">
        <f t="shared" ref="H134:J135" si="5">H135</f>
        <v>31565118</v>
      </c>
      <c r="I134" s="334">
        <f t="shared" si="5"/>
        <v>26065118</v>
      </c>
      <c r="J134" s="335">
        <f t="shared" si="5"/>
        <v>26065118</v>
      </c>
      <c r="K134" s="17"/>
      <c r="L134" s="17"/>
    </row>
    <row r="135" spans="1:14" ht="22.8">
      <c r="A135" s="330" t="s">
        <v>807</v>
      </c>
      <c r="B135" s="331" t="s">
        <v>804</v>
      </c>
      <c r="C135" s="331" t="s">
        <v>806</v>
      </c>
      <c r="D135" s="331" t="s">
        <v>885</v>
      </c>
      <c r="E135" s="331" t="s">
        <v>689</v>
      </c>
      <c r="F135" s="336" t="s">
        <v>780</v>
      </c>
      <c r="G135" s="336" t="s">
        <v>780</v>
      </c>
      <c r="H135" s="333">
        <f t="shared" si="5"/>
        <v>31565118</v>
      </c>
      <c r="I135" s="334">
        <f t="shared" si="5"/>
        <v>26065118</v>
      </c>
      <c r="J135" s="335">
        <f t="shared" si="5"/>
        <v>26065118</v>
      </c>
      <c r="K135" s="17"/>
      <c r="L135" s="17"/>
    </row>
    <row r="136" spans="1:14" ht="68.400000000000006">
      <c r="A136" s="337" t="s">
        <v>886</v>
      </c>
      <c r="B136" s="338" t="s">
        <v>804</v>
      </c>
      <c r="C136" s="338" t="s">
        <v>806</v>
      </c>
      <c r="D136" s="338" t="s">
        <v>885</v>
      </c>
      <c r="E136" s="338" t="s">
        <v>689</v>
      </c>
      <c r="F136" s="338" t="s">
        <v>887</v>
      </c>
      <c r="G136" s="339" t="s">
        <v>780</v>
      </c>
      <c r="H136" s="340">
        <v>31565118</v>
      </c>
      <c r="I136" s="341">
        <v>26065118</v>
      </c>
      <c r="J136" s="342">
        <v>26065118</v>
      </c>
      <c r="K136" s="17"/>
      <c r="L136" s="17"/>
    </row>
    <row r="137" spans="1:14" ht="68.400000000000006">
      <c r="A137" s="337" t="s">
        <v>840</v>
      </c>
      <c r="B137" s="338" t="s">
        <v>804</v>
      </c>
      <c r="C137" s="338" t="s">
        <v>806</v>
      </c>
      <c r="D137" s="338" t="s">
        <v>885</v>
      </c>
      <c r="E137" s="338" t="s">
        <v>689</v>
      </c>
      <c r="F137" s="338" t="s">
        <v>887</v>
      </c>
      <c r="G137" s="338" t="s">
        <v>327</v>
      </c>
      <c r="H137" s="340">
        <v>31565118</v>
      </c>
      <c r="I137" s="341">
        <v>26065118</v>
      </c>
      <c r="J137" s="342">
        <v>26065118</v>
      </c>
      <c r="K137" s="17"/>
      <c r="L137" s="17"/>
    </row>
    <row r="138" spans="1:14" ht="22.8">
      <c r="A138" s="337" t="s">
        <v>841</v>
      </c>
      <c r="B138" s="338" t="s">
        <v>804</v>
      </c>
      <c r="C138" s="338" t="s">
        <v>806</v>
      </c>
      <c r="D138" s="338" t="s">
        <v>885</v>
      </c>
      <c r="E138" s="338" t="s">
        <v>689</v>
      </c>
      <c r="F138" s="338" t="s">
        <v>887</v>
      </c>
      <c r="G138" s="338" t="s">
        <v>329</v>
      </c>
      <c r="H138" s="340">
        <v>31565118</v>
      </c>
      <c r="I138" s="341">
        <v>26065118</v>
      </c>
      <c r="J138" s="342">
        <v>26065118</v>
      </c>
      <c r="K138" s="17"/>
      <c r="L138" s="17"/>
    </row>
    <row r="139" spans="1:14" ht="45.6">
      <c r="A139" s="330" t="s">
        <v>888</v>
      </c>
      <c r="B139" s="331" t="s">
        <v>804</v>
      </c>
      <c r="C139" s="331" t="s">
        <v>806</v>
      </c>
      <c r="D139" s="331" t="s">
        <v>889</v>
      </c>
      <c r="E139" s="332" t="s">
        <v>780</v>
      </c>
      <c r="F139" s="332" t="s">
        <v>780</v>
      </c>
      <c r="G139" s="332" t="s">
        <v>780</v>
      </c>
      <c r="H139" s="333">
        <f>H140</f>
        <v>1224000</v>
      </c>
      <c r="I139" s="334">
        <f t="shared" ref="I139:J140" si="6">I140</f>
        <v>1244000</v>
      </c>
      <c r="J139" s="335">
        <f t="shared" si="6"/>
        <v>1264000</v>
      </c>
      <c r="K139" s="17"/>
      <c r="L139" s="17"/>
    </row>
    <row r="140" spans="1:14" ht="22.8">
      <c r="A140" s="330" t="s">
        <v>807</v>
      </c>
      <c r="B140" s="331" t="s">
        <v>804</v>
      </c>
      <c r="C140" s="331" t="s">
        <v>806</v>
      </c>
      <c r="D140" s="331" t="s">
        <v>889</v>
      </c>
      <c r="E140" s="331" t="s">
        <v>689</v>
      </c>
      <c r="F140" s="336" t="s">
        <v>780</v>
      </c>
      <c r="G140" s="336" t="s">
        <v>780</v>
      </c>
      <c r="H140" s="333">
        <f>H141</f>
        <v>1224000</v>
      </c>
      <c r="I140" s="334">
        <f t="shared" si="6"/>
        <v>1244000</v>
      </c>
      <c r="J140" s="335">
        <f t="shared" si="6"/>
        <v>1264000</v>
      </c>
      <c r="K140" s="17"/>
      <c r="L140" s="17"/>
    </row>
    <row r="141" spans="1:14" ht="45.6">
      <c r="A141" s="337" t="s">
        <v>888</v>
      </c>
      <c r="B141" s="338" t="s">
        <v>804</v>
      </c>
      <c r="C141" s="338" t="s">
        <v>806</v>
      </c>
      <c r="D141" s="338" t="s">
        <v>889</v>
      </c>
      <c r="E141" s="338" t="s">
        <v>689</v>
      </c>
      <c r="F141" s="338" t="s">
        <v>890</v>
      </c>
      <c r="G141" s="339" t="s">
        <v>780</v>
      </c>
      <c r="H141" s="340">
        <v>1224000</v>
      </c>
      <c r="I141" s="341">
        <v>1244000</v>
      </c>
      <c r="J141" s="342">
        <v>1264000</v>
      </c>
      <c r="K141" s="17"/>
      <c r="L141" s="17"/>
    </row>
    <row r="142" spans="1:14" ht="68.400000000000006">
      <c r="A142" s="337" t="s">
        <v>816</v>
      </c>
      <c r="B142" s="338" t="s">
        <v>804</v>
      </c>
      <c r="C142" s="338" t="s">
        <v>806</v>
      </c>
      <c r="D142" s="338" t="s">
        <v>889</v>
      </c>
      <c r="E142" s="338" t="s">
        <v>689</v>
      </c>
      <c r="F142" s="338" t="s">
        <v>890</v>
      </c>
      <c r="G142" s="338" t="s">
        <v>273</v>
      </c>
      <c r="H142" s="340">
        <v>1224000</v>
      </c>
      <c r="I142" s="341">
        <v>1244000</v>
      </c>
      <c r="J142" s="342">
        <v>1264000</v>
      </c>
      <c r="K142" s="17"/>
      <c r="L142" s="17"/>
    </row>
    <row r="143" spans="1:14" ht="68.400000000000006">
      <c r="A143" s="337" t="s">
        <v>817</v>
      </c>
      <c r="B143" s="338" t="s">
        <v>804</v>
      </c>
      <c r="C143" s="338" t="s">
        <v>806</v>
      </c>
      <c r="D143" s="338" t="s">
        <v>889</v>
      </c>
      <c r="E143" s="338" t="s">
        <v>689</v>
      </c>
      <c r="F143" s="338" t="s">
        <v>890</v>
      </c>
      <c r="G143" s="338" t="s">
        <v>275</v>
      </c>
      <c r="H143" s="340">
        <v>1224000</v>
      </c>
      <c r="I143" s="341">
        <v>1244000</v>
      </c>
      <c r="J143" s="342">
        <v>1264000</v>
      </c>
      <c r="K143" s="17"/>
      <c r="L143" s="17"/>
      <c r="M143" s="17"/>
    </row>
    <row r="144" spans="1:14" ht="68.400000000000006">
      <c r="A144" s="330" t="s">
        <v>891</v>
      </c>
      <c r="B144" s="331" t="s">
        <v>828</v>
      </c>
      <c r="C144" s="359" t="s">
        <v>806</v>
      </c>
      <c r="D144" s="332" t="s">
        <v>780</v>
      </c>
      <c r="E144" s="332" t="s">
        <v>780</v>
      </c>
      <c r="F144" s="332" t="s">
        <v>780</v>
      </c>
      <c r="G144" s="332" t="s">
        <v>780</v>
      </c>
      <c r="H144" s="333">
        <f>H145+H150+H159+H168</f>
        <v>34056720</v>
      </c>
      <c r="I144" s="334">
        <f t="shared" ref="I144:J144" si="7">I145+I150+I159+I168</f>
        <v>34056720</v>
      </c>
      <c r="J144" s="335">
        <f t="shared" si="7"/>
        <v>34055062.469999999</v>
      </c>
      <c r="K144" s="24"/>
      <c r="L144" s="24"/>
      <c r="M144" s="25"/>
      <c r="N144" s="23"/>
    </row>
    <row r="145" spans="1:13" ht="45.6">
      <c r="A145" s="330" t="s">
        <v>892</v>
      </c>
      <c r="B145" s="331" t="s">
        <v>828</v>
      </c>
      <c r="C145" s="331" t="s">
        <v>806</v>
      </c>
      <c r="D145" s="331" t="s">
        <v>804</v>
      </c>
      <c r="E145" s="332" t="s">
        <v>780</v>
      </c>
      <c r="F145" s="332" t="s">
        <v>780</v>
      </c>
      <c r="G145" s="332" t="s">
        <v>780</v>
      </c>
      <c r="H145" s="333">
        <f>H146</f>
        <v>55000</v>
      </c>
      <c r="I145" s="334">
        <f t="shared" ref="I145:J145" si="8">I146</f>
        <v>55000</v>
      </c>
      <c r="J145" s="335">
        <f t="shared" si="8"/>
        <v>53342.47</v>
      </c>
      <c r="K145" s="17"/>
      <c r="L145" s="26"/>
      <c r="M145" s="17"/>
    </row>
    <row r="146" spans="1:13" ht="45.6">
      <c r="A146" s="330" t="s">
        <v>893</v>
      </c>
      <c r="B146" s="331" t="s">
        <v>828</v>
      </c>
      <c r="C146" s="331" t="s">
        <v>806</v>
      </c>
      <c r="D146" s="331" t="s">
        <v>804</v>
      </c>
      <c r="E146" s="331" t="s">
        <v>606</v>
      </c>
      <c r="F146" s="336" t="s">
        <v>780</v>
      </c>
      <c r="G146" s="336" t="s">
        <v>780</v>
      </c>
      <c r="H146" s="333">
        <f>H147</f>
        <v>55000</v>
      </c>
      <c r="I146" s="334">
        <f>I147</f>
        <v>55000</v>
      </c>
      <c r="J146" s="335">
        <f>J147</f>
        <v>53342.47</v>
      </c>
      <c r="K146" s="17"/>
      <c r="L146" s="26"/>
    </row>
    <row r="147" spans="1:13" ht="22.8">
      <c r="A147" s="337" t="s">
        <v>894</v>
      </c>
      <c r="B147" s="338" t="s">
        <v>828</v>
      </c>
      <c r="C147" s="338" t="s">
        <v>806</v>
      </c>
      <c r="D147" s="338" t="s">
        <v>804</v>
      </c>
      <c r="E147" s="338" t="s">
        <v>606</v>
      </c>
      <c r="F147" s="338" t="s">
        <v>895</v>
      </c>
      <c r="G147" s="339" t="s">
        <v>780</v>
      </c>
      <c r="H147" s="340">
        <v>55000</v>
      </c>
      <c r="I147" s="341">
        <v>55000</v>
      </c>
      <c r="J147" s="342">
        <v>53342.47</v>
      </c>
      <c r="K147" s="17"/>
      <c r="L147" s="26"/>
    </row>
    <row r="148" spans="1:13" ht="45.6">
      <c r="A148" s="337" t="s">
        <v>896</v>
      </c>
      <c r="B148" s="338" t="s">
        <v>828</v>
      </c>
      <c r="C148" s="338" t="s">
        <v>806</v>
      </c>
      <c r="D148" s="338" t="s">
        <v>804</v>
      </c>
      <c r="E148" s="338" t="s">
        <v>606</v>
      </c>
      <c r="F148" s="338" t="s">
        <v>895</v>
      </c>
      <c r="G148" s="338" t="s">
        <v>585</v>
      </c>
      <c r="H148" s="340">
        <v>55000</v>
      </c>
      <c r="I148" s="341">
        <v>55000</v>
      </c>
      <c r="J148" s="342">
        <v>53342.47</v>
      </c>
      <c r="K148" s="17"/>
      <c r="L148" s="17"/>
    </row>
    <row r="149" spans="1:13" ht="22.8">
      <c r="A149" s="337" t="s">
        <v>894</v>
      </c>
      <c r="B149" s="338" t="s">
        <v>828</v>
      </c>
      <c r="C149" s="338" t="s">
        <v>806</v>
      </c>
      <c r="D149" s="338" t="s">
        <v>804</v>
      </c>
      <c r="E149" s="338" t="s">
        <v>606</v>
      </c>
      <c r="F149" s="338" t="s">
        <v>895</v>
      </c>
      <c r="G149" s="338" t="s">
        <v>587</v>
      </c>
      <c r="H149" s="340">
        <v>55000</v>
      </c>
      <c r="I149" s="341">
        <v>55000</v>
      </c>
      <c r="J149" s="342">
        <v>53342.47</v>
      </c>
      <c r="K149" s="17"/>
      <c r="L149" s="17"/>
    </row>
    <row r="150" spans="1:13" ht="91.2">
      <c r="A150" s="330" t="s">
        <v>897</v>
      </c>
      <c r="B150" s="331" t="s">
        <v>828</v>
      </c>
      <c r="C150" s="331" t="s">
        <v>806</v>
      </c>
      <c r="D150" s="331" t="s">
        <v>828</v>
      </c>
      <c r="E150" s="332" t="s">
        <v>780</v>
      </c>
      <c r="F150" s="332" t="s">
        <v>780</v>
      </c>
      <c r="G150" s="332" t="s">
        <v>780</v>
      </c>
      <c r="H150" s="333">
        <f>H151</f>
        <v>18309940</v>
      </c>
      <c r="I150" s="334">
        <f t="shared" ref="I150:J151" si="9">I151</f>
        <v>18309940</v>
      </c>
      <c r="J150" s="335">
        <f t="shared" si="9"/>
        <v>18309940</v>
      </c>
      <c r="K150" s="17"/>
      <c r="L150" s="17"/>
    </row>
    <row r="151" spans="1:13" ht="45.6">
      <c r="A151" s="330" t="s">
        <v>893</v>
      </c>
      <c r="B151" s="331" t="s">
        <v>828</v>
      </c>
      <c r="C151" s="331" t="s">
        <v>806</v>
      </c>
      <c r="D151" s="331" t="s">
        <v>828</v>
      </c>
      <c r="E151" s="331" t="s">
        <v>606</v>
      </c>
      <c r="F151" s="336" t="s">
        <v>780</v>
      </c>
      <c r="G151" s="336" t="s">
        <v>780</v>
      </c>
      <c r="H151" s="333">
        <f>H152</f>
        <v>18309940</v>
      </c>
      <c r="I151" s="334">
        <f t="shared" si="9"/>
        <v>18309940</v>
      </c>
      <c r="J151" s="335">
        <f t="shared" si="9"/>
        <v>18309940</v>
      </c>
      <c r="K151" s="17"/>
      <c r="L151" s="17"/>
    </row>
    <row r="152" spans="1:13" ht="68.400000000000006">
      <c r="A152" s="337" t="s">
        <v>812</v>
      </c>
      <c r="B152" s="338" t="s">
        <v>828</v>
      </c>
      <c r="C152" s="338" t="s">
        <v>806</v>
      </c>
      <c r="D152" s="338" t="s">
        <v>828</v>
      </c>
      <c r="E152" s="338" t="s">
        <v>606</v>
      </c>
      <c r="F152" s="338" t="s">
        <v>813</v>
      </c>
      <c r="G152" s="339" t="s">
        <v>780</v>
      </c>
      <c r="H152" s="340">
        <v>18309940</v>
      </c>
      <c r="I152" s="341">
        <v>18309940</v>
      </c>
      <c r="J152" s="342">
        <v>18309940</v>
      </c>
      <c r="K152" s="17"/>
      <c r="L152" s="17"/>
    </row>
    <row r="153" spans="1:13" ht="136.80000000000001">
      <c r="A153" s="337" t="s">
        <v>810</v>
      </c>
      <c r="B153" s="338" t="s">
        <v>828</v>
      </c>
      <c r="C153" s="338" t="s">
        <v>806</v>
      </c>
      <c r="D153" s="338" t="s">
        <v>828</v>
      </c>
      <c r="E153" s="338" t="s">
        <v>606</v>
      </c>
      <c r="F153" s="338" t="s">
        <v>813</v>
      </c>
      <c r="G153" s="338" t="s">
        <v>263</v>
      </c>
      <c r="H153" s="340">
        <v>17600786</v>
      </c>
      <c r="I153" s="341">
        <v>17600786</v>
      </c>
      <c r="J153" s="342">
        <v>17600786</v>
      </c>
      <c r="K153" s="17"/>
      <c r="L153" s="17"/>
    </row>
    <row r="154" spans="1:13" ht="45.6">
      <c r="A154" s="337" t="s">
        <v>811</v>
      </c>
      <c r="B154" s="338" t="s">
        <v>828</v>
      </c>
      <c r="C154" s="338" t="s">
        <v>806</v>
      </c>
      <c r="D154" s="338" t="s">
        <v>828</v>
      </c>
      <c r="E154" s="338" t="s">
        <v>606</v>
      </c>
      <c r="F154" s="338" t="s">
        <v>813</v>
      </c>
      <c r="G154" s="338" t="s">
        <v>265</v>
      </c>
      <c r="H154" s="340">
        <v>17600786</v>
      </c>
      <c r="I154" s="341">
        <v>17600786</v>
      </c>
      <c r="J154" s="342">
        <v>17600786</v>
      </c>
      <c r="K154" s="17"/>
      <c r="L154" s="17"/>
    </row>
    <row r="155" spans="1:13" ht="68.400000000000006">
      <c r="A155" s="337" t="s">
        <v>816</v>
      </c>
      <c r="B155" s="338" t="s">
        <v>828</v>
      </c>
      <c r="C155" s="338" t="s">
        <v>806</v>
      </c>
      <c r="D155" s="338" t="s">
        <v>828</v>
      </c>
      <c r="E155" s="338" t="s">
        <v>606</v>
      </c>
      <c r="F155" s="338" t="s">
        <v>813</v>
      </c>
      <c r="G155" s="338" t="s">
        <v>273</v>
      </c>
      <c r="H155" s="340">
        <v>681654</v>
      </c>
      <c r="I155" s="341">
        <v>681654</v>
      </c>
      <c r="J155" s="342">
        <v>681654</v>
      </c>
      <c r="K155" s="17"/>
      <c r="L155" s="17"/>
    </row>
    <row r="156" spans="1:13" ht="68.400000000000006">
      <c r="A156" s="337" t="s">
        <v>817</v>
      </c>
      <c r="B156" s="338" t="s">
        <v>828</v>
      </c>
      <c r="C156" s="338" t="s">
        <v>806</v>
      </c>
      <c r="D156" s="338" t="s">
        <v>828</v>
      </c>
      <c r="E156" s="338" t="s">
        <v>606</v>
      </c>
      <c r="F156" s="338" t="s">
        <v>813</v>
      </c>
      <c r="G156" s="338" t="s">
        <v>275</v>
      </c>
      <c r="H156" s="340">
        <v>681654</v>
      </c>
      <c r="I156" s="341">
        <v>681654</v>
      </c>
      <c r="J156" s="342">
        <v>681654</v>
      </c>
      <c r="K156" s="17"/>
      <c r="L156" s="17"/>
    </row>
    <row r="157" spans="1:13" ht="22.8">
      <c r="A157" s="337" t="s">
        <v>849</v>
      </c>
      <c r="B157" s="338" t="s">
        <v>828</v>
      </c>
      <c r="C157" s="338" t="s">
        <v>806</v>
      </c>
      <c r="D157" s="338" t="s">
        <v>828</v>
      </c>
      <c r="E157" s="338" t="s">
        <v>606</v>
      </c>
      <c r="F157" s="338" t="s">
        <v>813</v>
      </c>
      <c r="G157" s="338" t="s">
        <v>282</v>
      </c>
      <c r="H157" s="340">
        <v>27500</v>
      </c>
      <c r="I157" s="341">
        <v>27500</v>
      </c>
      <c r="J157" s="342">
        <v>27500</v>
      </c>
      <c r="K157" s="17"/>
      <c r="L157" s="17"/>
    </row>
    <row r="158" spans="1:13" ht="22.8">
      <c r="A158" s="337" t="s">
        <v>898</v>
      </c>
      <c r="B158" s="338" t="s">
        <v>828</v>
      </c>
      <c r="C158" s="338" t="s">
        <v>806</v>
      </c>
      <c r="D158" s="338" t="s">
        <v>828</v>
      </c>
      <c r="E158" s="338" t="s">
        <v>606</v>
      </c>
      <c r="F158" s="338" t="s">
        <v>813</v>
      </c>
      <c r="G158" s="338" t="s">
        <v>284</v>
      </c>
      <c r="H158" s="340">
        <v>27500</v>
      </c>
      <c r="I158" s="341">
        <v>27500</v>
      </c>
      <c r="J158" s="342">
        <v>27500</v>
      </c>
      <c r="K158" s="17"/>
      <c r="L158" s="17"/>
    </row>
    <row r="159" spans="1:13" ht="91.2">
      <c r="A159" s="330" t="s">
        <v>899</v>
      </c>
      <c r="B159" s="331" t="s">
        <v>828</v>
      </c>
      <c r="C159" s="331" t="s">
        <v>806</v>
      </c>
      <c r="D159" s="331" t="s">
        <v>837</v>
      </c>
      <c r="E159" s="332" t="s">
        <v>780</v>
      </c>
      <c r="F159" s="332" t="s">
        <v>780</v>
      </c>
      <c r="G159" s="332" t="s">
        <v>780</v>
      </c>
      <c r="H159" s="333">
        <f>H160+H164</f>
        <v>4241780</v>
      </c>
      <c r="I159" s="334">
        <f t="shared" ref="I159:J159" si="10">I160+I164</f>
        <v>4241780</v>
      </c>
      <c r="J159" s="335">
        <f t="shared" si="10"/>
        <v>4241780</v>
      </c>
      <c r="K159" s="17"/>
      <c r="L159" s="17"/>
    </row>
    <row r="160" spans="1:13" ht="45.6">
      <c r="A160" s="330" t="s">
        <v>893</v>
      </c>
      <c r="B160" s="331" t="s">
        <v>828</v>
      </c>
      <c r="C160" s="331" t="s">
        <v>806</v>
      </c>
      <c r="D160" s="331" t="s">
        <v>837</v>
      </c>
      <c r="E160" s="331" t="s">
        <v>606</v>
      </c>
      <c r="F160" s="336" t="s">
        <v>780</v>
      </c>
      <c r="G160" s="336" t="s">
        <v>780</v>
      </c>
      <c r="H160" s="333">
        <f>H161</f>
        <v>904831</v>
      </c>
      <c r="I160" s="334">
        <f>I161</f>
        <v>904831</v>
      </c>
      <c r="J160" s="335">
        <f>J161</f>
        <v>904831</v>
      </c>
      <c r="K160" s="17"/>
      <c r="L160" s="17"/>
    </row>
    <row r="161" spans="1:12" ht="45.6">
      <c r="A161" s="337" t="s">
        <v>900</v>
      </c>
      <c r="B161" s="338" t="s">
        <v>828</v>
      </c>
      <c r="C161" s="338" t="s">
        <v>806</v>
      </c>
      <c r="D161" s="338" t="s">
        <v>837</v>
      </c>
      <c r="E161" s="338" t="s">
        <v>606</v>
      </c>
      <c r="F161" s="338" t="s">
        <v>901</v>
      </c>
      <c r="G161" s="339" t="s">
        <v>780</v>
      </c>
      <c r="H161" s="340">
        <v>904831</v>
      </c>
      <c r="I161" s="341">
        <v>904831</v>
      </c>
      <c r="J161" s="342">
        <v>904831</v>
      </c>
      <c r="K161" s="17"/>
      <c r="L161" s="17"/>
    </row>
    <row r="162" spans="1:12" ht="68.400000000000006">
      <c r="A162" s="337" t="s">
        <v>816</v>
      </c>
      <c r="B162" s="338" t="s">
        <v>828</v>
      </c>
      <c r="C162" s="338" t="s">
        <v>806</v>
      </c>
      <c r="D162" s="338" t="s">
        <v>837</v>
      </c>
      <c r="E162" s="338" t="s">
        <v>606</v>
      </c>
      <c r="F162" s="338" t="s">
        <v>901</v>
      </c>
      <c r="G162" s="338" t="s">
        <v>273</v>
      </c>
      <c r="H162" s="340">
        <v>904831</v>
      </c>
      <c r="I162" s="341">
        <v>904831</v>
      </c>
      <c r="J162" s="342">
        <v>904831</v>
      </c>
      <c r="K162" s="17"/>
      <c r="L162" s="17"/>
    </row>
    <row r="163" spans="1:12" ht="68.400000000000006">
      <c r="A163" s="337" t="s">
        <v>817</v>
      </c>
      <c r="B163" s="338" t="s">
        <v>828</v>
      </c>
      <c r="C163" s="338" t="s">
        <v>806</v>
      </c>
      <c r="D163" s="338" t="s">
        <v>837</v>
      </c>
      <c r="E163" s="338" t="s">
        <v>606</v>
      </c>
      <c r="F163" s="338" t="s">
        <v>901</v>
      </c>
      <c r="G163" s="338" t="s">
        <v>275</v>
      </c>
      <c r="H163" s="340">
        <v>904831</v>
      </c>
      <c r="I163" s="341">
        <v>904831</v>
      </c>
      <c r="J163" s="342">
        <v>904831</v>
      </c>
      <c r="K163" s="17"/>
      <c r="L163" s="17"/>
    </row>
    <row r="164" spans="1:12" ht="22.8">
      <c r="A164" s="330" t="s">
        <v>807</v>
      </c>
      <c r="B164" s="331" t="s">
        <v>828</v>
      </c>
      <c r="C164" s="331" t="s">
        <v>806</v>
      </c>
      <c r="D164" s="331" t="s">
        <v>837</v>
      </c>
      <c r="E164" s="331" t="s">
        <v>689</v>
      </c>
      <c r="F164" s="336" t="s">
        <v>780</v>
      </c>
      <c r="G164" s="336" t="s">
        <v>780</v>
      </c>
      <c r="H164" s="333">
        <f>H165</f>
        <v>3336949</v>
      </c>
      <c r="I164" s="334">
        <f t="shared" ref="I164:J164" si="11">I165</f>
        <v>3336949</v>
      </c>
      <c r="J164" s="335">
        <f t="shared" si="11"/>
        <v>3336949</v>
      </c>
      <c r="K164" s="17"/>
      <c r="L164" s="17"/>
    </row>
    <row r="165" spans="1:12" ht="45.6">
      <c r="A165" s="337" t="s">
        <v>900</v>
      </c>
      <c r="B165" s="338" t="s">
        <v>828</v>
      </c>
      <c r="C165" s="338" t="s">
        <v>806</v>
      </c>
      <c r="D165" s="338" t="s">
        <v>837</v>
      </c>
      <c r="E165" s="338" t="s">
        <v>689</v>
      </c>
      <c r="F165" s="338" t="s">
        <v>901</v>
      </c>
      <c r="G165" s="339" t="s">
        <v>780</v>
      </c>
      <c r="H165" s="340">
        <v>3336949</v>
      </c>
      <c r="I165" s="341">
        <v>3336949</v>
      </c>
      <c r="J165" s="342">
        <v>3336949</v>
      </c>
      <c r="K165" s="17"/>
      <c r="L165" s="17"/>
    </row>
    <row r="166" spans="1:12" ht="68.400000000000006">
      <c r="A166" s="337" t="s">
        <v>816</v>
      </c>
      <c r="B166" s="338" t="s">
        <v>828</v>
      </c>
      <c r="C166" s="338" t="s">
        <v>806</v>
      </c>
      <c r="D166" s="338" t="s">
        <v>837</v>
      </c>
      <c r="E166" s="338" t="s">
        <v>689</v>
      </c>
      <c r="F166" s="338" t="s">
        <v>901</v>
      </c>
      <c r="G166" s="338" t="s">
        <v>273</v>
      </c>
      <c r="H166" s="340">
        <v>3336949</v>
      </c>
      <c r="I166" s="341">
        <v>3336949</v>
      </c>
      <c r="J166" s="342">
        <v>3336949</v>
      </c>
      <c r="K166" s="17"/>
      <c r="L166" s="17"/>
    </row>
    <row r="167" spans="1:12" ht="68.400000000000006">
      <c r="A167" s="337" t="s">
        <v>817</v>
      </c>
      <c r="B167" s="338" t="s">
        <v>828</v>
      </c>
      <c r="C167" s="338" t="s">
        <v>806</v>
      </c>
      <c r="D167" s="338" t="s">
        <v>837</v>
      </c>
      <c r="E167" s="338" t="s">
        <v>689</v>
      </c>
      <c r="F167" s="338" t="s">
        <v>901</v>
      </c>
      <c r="G167" s="338" t="s">
        <v>275</v>
      </c>
      <c r="H167" s="340">
        <v>3336949</v>
      </c>
      <c r="I167" s="341">
        <v>3336949</v>
      </c>
      <c r="J167" s="342">
        <v>3336949</v>
      </c>
      <c r="K167" s="17"/>
      <c r="L167" s="17"/>
    </row>
    <row r="168" spans="1:12" ht="45.6">
      <c r="A168" s="330" t="s">
        <v>875</v>
      </c>
      <c r="B168" s="331" t="s">
        <v>828</v>
      </c>
      <c r="C168" s="331" t="s">
        <v>806</v>
      </c>
      <c r="D168" s="331" t="s">
        <v>843</v>
      </c>
      <c r="E168" s="332" t="s">
        <v>780</v>
      </c>
      <c r="F168" s="332" t="s">
        <v>780</v>
      </c>
      <c r="G168" s="332" t="s">
        <v>780</v>
      </c>
      <c r="H168" s="333">
        <f>H169</f>
        <v>11450000</v>
      </c>
      <c r="I168" s="334">
        <f t="shared" ref="I168:J168" si="12">I169</f>
        <v>11450000</v>
      </c>
      <c r="J168" s="335">
        <f t="shared" si="12"/>
        <v>11450000</v>
      </c>
      <c r="K168" s="17"/>
      <c r="L168" s="17"/>
    </row>
    <row r="169" spans="1:12" ht="45.6">
      <c r="A169" s="330" t="s">
        <v>893</v>
      </c>
      <c r="B169" s="331" t="s">
        <v>828</v>
      </c>
      <c r="C169" s="331" t="s">
        <v>806</v>
      </c>
      <c r="D169" s="331" t="s">
        <v>843</v>
      </c>
      <c r="E169" s="331" t="s">
        <v>606</v>
      </c>
      <c r="F169" s="336" t="s">
        <v>780</v>
      </c>
      <c r="G169" s="336" t="s">
        <v>780</v>
      </c>
      <c r="H169" s="333">
        <f>H170+H173+H176</f>
        <v>11450000</v>
      </c>
      <c r="I169" s="334">
        <f t="shared" ref="I169:J169" si="13">I170+I173+I176</f>
        <v>11450000</v>
      </c>
      <c r="J169" s="335">
        <f t="shared" si="13"/>
        <v>11450000</v>
      </c>
      <c r="K169" s="17"/>
      <c r="L169" s="17"/>
    </row>
    <row r="170" spans="1:12" ht="91.2">
      <c r="A170" s="337" t="s">
        <v>902</v>
      </c>
      <c r="B170" s="338" t="s">
        <v>828</v>
      </c>
      <c r="C170" s="338" t="s">
        <v>806</v>
      </c>
      <c r="D170" s="338" t="s">
        <v>843</v>
      </c>
      <c r="E170" s="338" t="s">
        <v>606</v>
      </c>
      <c r="F170" s="338" t="s">
        <v>903</v>
      </c>
      <c r="G170" s="339" t="s">
        <v>780</v>
      </c>
      <c r="H170" s="340">
        <v>3449600</v>
      </c>
      <c r="I170" s="341">
        <v>3449600</v>
      </c>
      <c r="J170" s="342">
        <v>3449600</v>
      </c>
      <c r="K170" s="17"/>
      <c r="L170" s="17"/>
    </row>
    <row r="171" spans="1:12" ht="22.8">
      <c r="A171" s="337" t="s">
        <v>878</v>
      </c>
      <c r="B171" s="338" t="s">
        <v>828</v>
      </c>
      <c r="C171" s="338" t="s">
        <v>806</v>
      </c>
      <c r="D171" s="338" t="s">
        <v>843</v>
      </c>
      <c r="E171" s="338" t="s">
        <v>606</v>
      </c>
      <c r="F171" s="338" t="s">
        <v>903</v>
      </c>
      <c r="G171" s="338" t="s">
        <v>347</v>
      </c>
      <c r="H171" s="340">
        <v>3449600</v>
      </c>
      <c r="I171" s="341">
        <v>3449600</v>
      </c>
      <c r="J171" s="342">
        <v>3449600</v>
      </c>
      <c r="K171" s="17"/>
      <c r="L171" s="17"/>
    </row>
    <row r="172" spans="1:12" ht="22.8">
      <c r="A172" s="337" t="s">
        <v>904</v>
      </c>
      <c r="B172" s="338" t="s">
        <v>828</v>
      </c>
      <c r="C172" s="338" t="s">
        <v>806</v>
      </c>
      <c r="D172" s="338" t="s">
        <v>843</v>
      </c>
      <c r="E172" s="338" t="s">
        <v>606</v>
      </c>
      <c r="F172" s="338" t="s">
        <v>903</v>
      </c>
      <c r="G172" s="338" t="s">
        <v>595</v>
      </c>
      <c r="H172" s="340">
        <v>3449600</v>
      </c>
      <c r="I172" s="341">
        <v>3449600</v>
      </c>
      <c r="J172" s="342">
        <v>3449600</v>
      </c>
      <c r="K172" s="17"/>
      <c r="L172" s="17"/>
    </row>
    <row r="173" spans="1:12" ht="45.6">
      <c r="A173" s="337" t="s">
        <v>905</v>
      </c>
      <c r="B173" s="338" t="s">
        <v>828</v>
      </c>
      <c r="C173" s="338" t="s">
        <v>806</v>
      </c>
      <c r="D173" s="338" t="s">
        <v>843</v>
      </c>
      <c r="E173" s="338" t="s">
        <v>606</v>
      </c>
      <c r="F173" s="338" t="s">
        <v>906</v>
      </c>
      <c r="G173" s="339" t="s">
        <v>780</v>
      </c>
      <c r="H173" s="340">
        <v>3000400</v>
      </c>
      <c r="I173" s="341">
        <v>3000400</v>
      </c>
      <c r="J173" s="342">
        <v>3000400</v>
      </c>
      <c r="K173" s="17"/>
      <c r="L173" s="17"/>
    </row>
    <row r="174" spans="1:12" ht="22.8">
      <c r="A174" s="337" t="s">
        <v>878</v>
      </c>
      <c r="B174" s="338" t="s">
        <v>828</v>
      </c>
      <c r="C174" s="338" t="s">
        <v>806</v>
      </c>
      <c r="D174" s="338" t="s">
        <v>843</v>
      </c>
      <c r="E174" s="338" t="s">
        <v>606</v>
      </c>
      <c r="F174" s="338" t="s">
        <v>906</v>
      </c>
      <c r="G174" s="338" t="s">
        <v>347</v>
      </c>
      <c r="H174" s="340">
        <v>3000400</v>
      </c>
      <c r="I174" s="341">
        <v>3000400</v>
      </c>
      <c r="J174" s="342">
        <v>3000400</v>
      </c>
      <c r="K174" s="17"/>
      <c r="L174" s="17"/>
    </row>
    <row r="175" spans="1:12" ht="22.8">
      <c r="A175" s="337" t="s">
        <v>904</v>
      </c>
      <c r="B175" s="338" t="s">
        <v>828</v>
      </c>
      <c r="C175" s="338" t="s">
        <v>806</v>
      </c>
      <c r="D175" s="338" t="s">
        <v>843</v>
      </c>
      <c r="E175" s="338" t="s">
        <v>606</v>
      </c>
      <c r="F175" s="338" t="s">
        <v>906</v>
      </c>
      <c r="G175" s="338" t="s">
        <v>595</v>
      </c>
      <c r="H175" s="340">
        <v>3000400</v>
      </c>
      <c r="I175" s="341">
        <v>3000400</v>
      </c>
      <c r="J175" s="342">
        <v>3000400</v>
      </c>
      <c r="K175" s="17"/>
      <c r="L175" s="17"/>
    </row>
    <row r="176" spans="1:12" ht="45.6">
      <c r="A176" s="337" t="s">
        <v>600</v>
      </c>
      <c r="B176" s="338" t="s">
        <v>828</v>
      </c>
      <c r="C176" s="338" t="s">
        <v>806</v>
      </c>
      <c r="D176" s="338" t="s">
        <v>843</v>
      </c>
      <c r="E176" s="338" t="s">
        <v>606</v>
      </c>
      <c r="F176" s="338">
        <v>83020</v>
      </c>
      <c r="G176" s="338"/>
      <c r="H176" s="340">
        <v>5000000</v>
      </c>
      <c r="I176" s="341">
        <v>5000000</v>
      </c>
      <c r="J176" s="342">
        <v>5000000</v>
      </c>
      <c r="K176" s="17"/>
      <c r="L176" s="17"/>
    </row>
    <row r="177" spans="1:14" ht="22.8">
      <c r="A177" s="337" t="s">
        <v>346</v>
      </c>
      <c r="B177" s="338" t="s">
        <v>828</v>
      </c>
      <c r="C177" s="338" t="s">
        <v>806</v>
      </c>
      <c r="D177" s="338" t="s">
        <v>843</v>
      </c>
      <c r="E177" s="338" t="s">
        <v>606</v>
      </c>
      <c r="F177" s="338">
        <v>83020</v>
      </c>
      <c r="G177" s="338">
        <v>500</v>
      </c>
      <c r="H177" s="340">
        <v>5000000</v>
      </c>
      <c r="I177" s="341">
        <v>5000000</v>
      </c>
      <c r="J177" s="342">
        <v>5000000</v>
      </c>
      <c r="K177" s="17"/>
      <c r="L177" s="17"/>
    </row>
    <row r="178" spans="1:14" ht="22.8">
      <c r="A178" s="337" t="s">
        <v>904</v>
      </c>
      <c r="B178" s="338" t="s">
        <v>828</v>
      </c>
      <c r="C178" s="338" t="s">
        <v>806</v>
      </c>
      <c r="D178" s="338" t="s">
        <v>843</v>
      </c>
      <c r="E178" s="338" t="s">
        <v>606</v>
      </c>
      <c r="F178" s="338">
        <v>83020</v>
      </c>
      <c r="G178" s="338">
        <v>510</v>
      </c>
      <c r="H178" s="340">
        <v>5000000</v>
      </c>
      <c r="I178" s="341">
        <v>5000000</v>
      </c>
      <c r="J178" s="342">
        <v>5000000</v>
      </c>
      <c r="K178" s="17"/>
      <c r="L178" s="17"/>
    </row>
    <row r="179" spans="1:14" ht="68.400000000000006">
      <c r="A179" s="330" t="s">
        <v>907</v>
      </c>
      <c r="B179" s="331" t="s">
        <v>837</v>
      </c>
      <c r="C179" s="359" t="s">
        <v>806</v>
      </c>
      <c r="D179" s="332" t="s">
        <v>780</v>
      </c>
      <c r="E179" s="332" t="s">
        <v>780</v>
      </c>
      <c r="F179" s="332" t="s">
        <v>780</v>
      </c>
      <c r="G179" s="332" t="s">
        <v>780</v>
      </c>
      <c r="H179" s="333">
        <f>H180+H290</f>
        <v>1197126860.1999998</v>
      </c>
      <c r="I179" s="333">
        <f t="shared" ref="I179:J179" si="14">I180+I290</f>
        <v>1107815997.48</v>
      </c>
      <c r="J179" s="333">
        <f t="shared" si="14"/>
        <v>1098736077.54</v>
      </c>
      <c r="K179" s="19"/>
      <c r="L179" s="19"/>
      <c r="M179" s="19"/>
      <c r="N179" s="23"/>
    </row>
    <row r="180" spans="1:14" ht="45.6">
      <c r="A180" s="330" t="s">
        <v>908</v>
      </c>
      <c r="B180" s="331" t="s">
        <v>837</v>
      </c>
      <c r="C180" s="331" t="s">
        <v>806</v>
      </c>
      <c r="D180" s="331" t="s">
        <v>909</v>
      </c>
      <c r="E180" s="331" t="s">
        <v>765</v>
      </c>
      <c r="F180" s="336" t="s">
        <v>780</v>
      </c>
      <c r="G180" s="336" t="s">
        <v>780</v>
      </c>
      <c r="H180" s="333">
        <f>H181+H186+H192+H202+H213+H235+H240+H258+H263+H272+H277+H282+H287+H314+H324+H328+H337</f>
        <v>1196109860.1999998</v>
      </c>
      <c r="I180" s="333">
        <f t="shared" ref="I180:J180" si="15">I181+I186+I192+I202+I213+I235+I240+I258+I263+I272+I277+I282+I287+I314+I324+I328+I337</f>
        <v>1107815997.48</v>
      </c>
      <c r="J180" s="333">
        <f t="shared" si="15"/>
        <v>1098736077.54</v>
      </c>
      <c r="K180" s="26"/>
      <c r="L180" s="26"/>
      <c r="M180" s="23"/>
    </row>
    <row r="181" spans="1:14" ht="68.400000000000006">
      <c r="A181" s="330" t="s">
        <v>910</v>
      </c>
      <c r="B181" s="331" t="s">
        <v>837</v>
      </c>
      <c r="C181" s="331" t="s">
        <v>806</v>
      </c>
      <c r="D181" s="331" t="s">
        <v>804</v>
      </c>
      <c r="E181" s="332" t="s">
        <v>780</v>
      </c>
      <c r="F181" s="332" t="s">
        <v>780</v>
      </c>
      <c r="G181" s="332" t="s">
        <v>780</v>
      </c>
      <c r="H181" s="333">
        <f>H182</f>
        <v>607360904</v>
      </c>
      <c r="I181" s="334">
        <f t="shared" ref="I181:J181" si="16">I182</f>
        <v>607360904</v>
      </c>
      <c r="J181" s="335">
        <f t="shared" si="16"/>
        <v>607360904</v>
      </c>
      <c r="K181" s="17"/>
      <c r="L181" s="17"/>
    </row>
    <row r="182" spans="1:14" ht="45.6">
      <c r="A182" s="330" t="s">
        <v>908</v>
      </c>
      <c r="B182" s="331" t="s">
        <v>837</v>
      </c>
      <c r="C182" s="331" t="s">
        <v>806</v>
      </c>
      <c r="D182" s="331" t="s">
        <v>804</v>
      </c>
      <c r="E182" s="331" t="s">
        <v>765</v>
      </c>
      <c r="F182" s="336" t="s">
        <v>780</v>
      </c>
      <c r="G182" s="336" t="s">
        <v>780</v>
      </c>
      <c r="H182" s="333">
        <f>H183</f>
        <v>607360904</v>
      </c>
      <c r="I182" s="334">
        <f>I183</f>
        <v>607360904</v>
      </c>
      <c r="J182" s="335">
        <f>J183</f>
        <v>607360904</v>
      </c>
      <c r="K182" s="17"/>
      <c r="L182" s="17"/>
    </row>
    <row r="183" spans="1:14" ht="159.6">
      <c r="A183" s="337" t="s">
        <v>911</v>
      </c>
      <c r="B183" s="338" t="s">
        <v>837</v>
      </c>
      <c r="C183" s="338" t="s">
        <v>806</v>
      </c>
      <c r="D183" s="338" t="s">
        <v>804</v>
      </c>
      <c r="E183" s="338" t="s">
        <v>765</v>
      </c>
      <c r="F183" s="338" t="s">
        <v>912</v>
      </c>
      <c r="G183" s="339" t="s">
        <v>780</v>
      </c>
      <c r="H183" s="340">
        <v>607360904</v>
      </c>
      <c r="I183" s="341">
        <v>607360904</v>
      </c>
      <c r="J183" s="342">
        <v>607360904</v>
      </c>
      <c r="K183" s="17"/>
      <c r="L183" s="17"/>
    </row>
    <row r="184" spans="1:14" ht="68.400000000000006">
      <c r="A184" s="337" t="s">
        <v>840</v>
      </c>
      <c r="B184" s="338" t="s">
        <v>837</v>
      </c>
      <c r="C184" s="338" t="s">
        <v>806</v>
      </c>
      <c r="D184" s="338" t="s">
        <v>804</v>
      </c>
      <c r="E184" s="338" t="s">
        <v>765</v>
      </c>
      <c r="F184" s="338" t="s">
        <v>912</v>
      </c>
      <c r="G184" s="338" t="s">
        <v>327</v>
      </c>
      <c r="H184" s="340">
        <v>607360904</v>
      </c>
      <c r="I184" s="341">
        <v>607360904</v>
      </c>
      <c r="J184" s="342">
        <v>607360904</v>
      </c>
      <c r="K184" s="17"/>
      <c r="L184" s="17"/>
    </row>
    <row r="185" spans="1:14" ht="22.8">
      <c r="A185" s="337" t="s">
        <v>841</v>
      </c>
      <c r="B185" s="338" t="s">
        <v>837</v>
      </c>
      <c r="C185" s="338" t="s">
        <v>806</v>
      </c>
      <c r="D185" s="338" t="s">
        <v>804</v>
      </c>
      <c r="E185" s="338" t="s">
        <v>765</v>
      </c>
      <c r="F185" s="338" t="s">
        <v>912</v>
      </c>
      <c r="G185" s="338" t="s">
        <v>329</v>
      </c>
      <c r="H185" s="340">
        <v>607360904</v>
      </c>
      <c r="I185" s="341">
        <v>607360904</v>
      </c>
      <c r="J185" s="342">
        <v>607360904</v>
      </c>
      <c r="K185" s="17"/>
      <c r="L185" s="17"/>
    </row>
    <row r="186" spans="1:14" ht="68.400000000000006">
      <c r="A186" s="330" t="s">
        <v>913</v>
      </c>
      <c r="B186" s="331" t="s">
        <v>837</v>
      </c>
      <c r="C186" s="331" t="s">
        <v>806</v>
      </c>
      <c r="D186" s="331" t="s">
        <v>828</v>
      </c>
      <c r="E186" s="332" t="s">
        <v>780</v>
      </c>
      <c r="F186" s="332" t="s">
        <v>780</v>
      </c>
      <c r="G186" s="332" t="s">
        <v>780</v>
      </c>
      <c r="H186" s="333">
        <f>H187</f>
        <v>233744261</v>
      </c>
      <c r="I186" s="334">
        <f t="shared" ref="I186:J186" si="17">I187</f>
        <v>233744261</v>
      </c>
      <c r="J186" s="335">
        <f t="shared" si="17"/>
        <v>233744261</v>
      </c>
      <c r="K186" s="17"/>
      <c r="L186" s="17"/>
    </row>
    <row r="187" spans="1:14" ht="45.6">
      <c r="A187" s="330" t="s">
        <v>908</v>
      </c>
      <c r="B187" s="331" t="s">
        <v>837</v>
      </c>
      <c r="C187" s="331" t="s">
        <v>806</v>
      </c>
      <c r="D187" s="331" t="s">
        <v>828</v>
      </c>
      <c r="E187" s="331" t="s">
        <v>765</v>
      </c>
      <c r="F187" s="336" t="s">
        <v>780</v>
      </c>
      <c r="G187" s="336" t="s">
        <v>780</v>
      </c>
      <c r="H187" s="333">
        <f>H188</f>
        <v>233744261</v>
      </c>
      <c r="I187" s="334">
        <f>I188</f>
        <v>233744261</v>
      </c>
      <c r="J187" s="335">
        <f>J188</f>
        <v>233744261</v>
      </c>
      <c r="K187" s="17"/>
      <c r="L187" s="17"/>
    </row>
    <row r="188" spans="1:14" ht="136.80000000000001">
      <c r="A188" s="337" t="s">
        <v>914</v>
      </c>
      <c r="B188" s="338" t="s">
        <v>837</v>
      </c>
      <c r="C188" s="338" t="s">
        <v>806</v>
      </c>
      <c r="D188" s="338" t="s">
        <v>828</v>
      </c>
      <c r="E188" s="338" t="s">
        <v>765</v>
      </c>
      <c r="F188" s="338" t="s">
        <v>915</v>
      </c>
      <c r="G188" s="339" t="s">
        <v>780</v>
      </c>
      <c r="H188" s="340">
        <v>233744261</v>
      </c>
      <c r="I188" s="341">
        <v>233744261</v>
      </c>
      <c r="J188" s="342">
        <v>233744261</v>
      </c>
      <c r="K188" s="17"/>
      <c r="L188" s="17"/>
    </row>
    <row r="189" spans="1:14" ht="68.400000000000006">
      <c r="A189" s="337" t="s">
        <v>840</v>
      </c>
      <c r="B189" s="338" t="s">
        <v>837</v>
      </c>
      <c r="C189" s="338" t="s">
        <v>806</v>
      </c>
      <c r="D189" s="338" t="s">
        <v>828</v>
      </c>
      <c r="E189" s="338" t="s">
        <v>765</v>
      </c>
      <c r="F189" s="338" t="s">
        <v>915</v>
      </c>
      <c r="G189" s="338" t="s">
        <v>327</v>
      </c>
      <c r="H189" s="340">
        <v>233744261</v>
      </c>
      <c r="I189" s="341">
        <v>233744261</v>
      </c>
      <c r="J189" s="342">
        <v>233744261</v>
      </c>
      <c r="K189" s="17"/>
      <c r="L189" s="17"/>
    </row>
    <row r="190" spans="1:14" ht="22.8">
      <c r="A190" s="337" t="s">
        <v>841</v>
      </c>
      <c r="B190" s="338" t="s">
        <v>837</v>
      </c>
      <c r="C190" s="338" t="s">
        <v>806</v>
      </c>
      <c r="D190" s="338" t="s">
        <v>828</v>
      </c>
      <c r="E190" s="338" t="s">
        <v>765</v>
      </c>
      <c r="F190" s="338" t="s">
        <v>915</v>
      </c>
      <c r="G190" s="338" t="s">
        <v>329</v>
      </c>
      <c r="H190" s="340">
        <v>200295880</v>
      </c>
      <c r="I190" s="341">
        <v>200295880</v>
      </c>
      <c r="J190" s="342">
        <v>200295880</v>
      </c>
      <c r="K190" s="17"/>
      <c r="L190" s="17"/>
    </row>
    <row r="191" spans="1:14" ht="22.8">
      <c r="A191" s="337" t="s">
        <v>916</v>
      </c>
      <c r="B191" s="338" t="s">
        <v>837</v>
      </c>
      <c r="C191" s="338" t="s">
        <v>806</v>
      </c>
      <c r="D191" s="338" t="s">
        <v>828</v>
      </c>
      <c r="E191" s="338" t="s">
        <v>765</v>
      </c>
      <c r="F191" s="338" t="s">
        <v>915</v>
      </c>
      <c r="G191" s="338" t="s">
        <v>457</v>
      </c>
      <c r="H191" s="340">
        <v>33448381</v>
      </c>
      <c r="I191" s="341">
        <v>33448381</v>
      </c>
      <c r="J191" s="342">
        <v>33448381</v>
      </c>
      <c r="K191" s="17"/>
      <c r="L191" s="17"/>
    </row>
    <row r="192" spans="1:14" ht="68.400000000000006">
      <c r="A192" s="330" t="s">
        <v>812</v>
      </c>
      <c r="B192" s="331" t="s">
        <v>837</v>
      </c>
      <c r="C192" s="331" t="s">
        <v>806</v>
      </c>
      <c r="D192" s="331" t="s">
        <v>837</v>
      </c>
      <c r="E192" s="332" t="s">
        <v>780</v>
      </c>
      <c r="F192" s="332" t="s">
        <v>780</v>
      </c>
      <c r="G192" s="332" t="s">
        <v>780</v>
      </c>
      <c r="H192" s="333">
        <f>H193</f>
        <v>8826898</v>
      </c>
      <c r="I192" s="334">
        <f>I193</f>
        <v>8704428</v>
      </c>
      <c r="J192" s="335">
        <f>J193</f>
        <v>8704428</v>
      </c>
      <c r="K192" s="17"/>
      <c r="L192" s="17"/>
    </row>
    <row r="193" spans="1:12" ht="45.6">
      <c r="A193" s="330" t="s">
        <v>908</v>
      </c>
      <c r="B193" s="331" t="s">
        <v>837</v>
      </c>
      <c r="C193" s="331" t="s">
        <v>806</v>
      </c>
      <c r="D193" s="331" t="s">
        <v>837</v>
      </c>
      <c r="E193" s="331" t="s">
        <v>765</v>
      </c>
      <c r="F193" s="336" t="s">
        <v>780</v>
      </c>
      <c r="G193" s="336" t="s">
        <v>780</v>
      </c>
      <c r="H193" s="333">
        <f>H195+H197</f>
        <v>8826898</v>
      </c>
      <c r="I193" s="334">
        <f>I195+I197</f>
        <v>8704428</v>
      </c>
      <c r="J193" s="335">
        <f>J195+J197</f>
        <v>8704428</v>
      </c>
      <c r="K193" s="17"/>
      <c r="L193" s="17"/>
    </row>
    <row r="194" spans="1:12" ht="68.400000000000006">
      <c r="A194" s="337" t="s">
        <v>812</v>
      </c>
      <c r="B194" s="338" t="s">
        <v>837</v>
      </c>
      <c r="C194" s="338" t="s">
        <v>806</v>
      </c>
      <c r="D194" s="338" t="s">
        <v>837</v>
      </c>
      <c r="E194" s="338" t="s">
        <v>765</v>
      </c>
      <c r="F194" s="338" t="s">
        <v>813</v>
      </c>
      <c r="G194" s="339" t="s">
        <v>780</v>
      </c>
      <c r="H194" s="340">
        <v>2918876</v>
      </c>
      <c r="I194" s="341">
        <v>2918876</v>
      </c>
      <c r="J194" s="342">
        <v>2918876</v>
      </c>
      <c r="K194" s="17"/>
      <c r="L194" s="17"/>
    </row>
    <row r="195" spans="1:12" ht="136.80000000000001">
      <c r="A195" s="337" t="s">
        <v>810</v>
      </c>
      <c r="B195" s="338" t="s">
        <v>837</v>
      </c>
      <c r="C195" s="338" t="s">
        <v>806</v>
      </c>
      <c r="D195" s="338" t="s">
        <v>837</v>
      </c>
      <c r="E195" s="338" t="s">
        <v>765</v>
      </c>
      <c r="F195" s="338" t="s">
        <v>813</v>
      </c>
      <c r="G195" s="338" t="s">
        <v>263</v>
      </c>
      <c r="H195" s="340">
        <v>2918876</v>
      </c>
      <c r="I195" s="341">
        <v>2918876</v>
      </c>
      <c r="J195" s="342">
        <v>2918876</v>
      </c>
      <c r="K195" s="17"/>
      <c r="L195" s="17"/>
    </row>
    <row r="196" spans="1:12" ht="45.6">
      <c r="A196" s="337" t="s">
        <v>811</v>
      </c>
      <c r="B196" s="338" t="s">
        <v>837</v>
      </c>
      <c r="C196" s="338" t="s">
        <v>806</v>
      </c>
      <c r="D196" s="338" t="s">
        <v>837</v>
      </c>
      <c r="E196" s="338" t="s">
        <v>765</v>
      </c>
      <c r="F196" s="338" t="s">
        <v>813</v>
      </c>
      <c r="G196" s="338" t="s">
        <v>265</v>
      </c>
      <c r="H196" s="340">
        <v>2918876</v>
      </c>
      <c r="I196" s="341">
        <v>2918876</v>
      </c>
      <c r="J196" s="342">
        <v>2918876</v>
      </c>
      <c r="K196" s="17"/>
      <c r="L196" s="17"/>
    </row>
    <row r="197" spans="1:12" ht="68.400000000000006">
      <c r="A197" s="337" t="s">
        <v>886</v>
      </c>
      <c r="B197" s="338" t="s">
        <v>837</v>
      </c>
      <c r="C197" s="338" t="s">
        <v>806</v>
      </c>
      <c r="D197" s="338" t="s">
        <v>837</v>
      </c>
      <c r="E197" s="338" t="s">
        <v>765</v>
      </c>
      <c r="F197" s="338" t="s">
        <v>887</v>
      </c>
      <c r="G197" s="339" t="s">
        <v>780</v>
      </c>
      <c r="H197" s="340">
        <v>5908022</v>
      </c>
      <c r="I197" s="341">
        <v>5785552</v>
      </c>
      <c r="J197" s="342">
        <v>5785552</v>
      </c>
      <c r="K197" s="17"/>
      <c r="L197" s="17"/>
    </row>
    <row r="198" spans="1:12" ht="136.80000000000001">
      <c r="A198" s="337" t="s">
        <v>810</v>
      </c>
      <c r="B198" s="338" t="s">
        <v>837</v>
      </c>
      <c r="C198" s="338" t="s">
        <v>806</v>
      </c>
      <c r="D198" s="338" t="s">
        <v>837</v>
      </c>
      <c r="E198" s="338" t="s">
        <v>765</v>
      </c>
      <c r="F198" s="338" t="s">
        <v>887</v>
      </c>
      <c r="G198" s="338" t="s">
        <v>263</v>
      </c>
      <c r="H198" s="340">
        <v>5743440</v>
      </c>
      <c r="I198" s="341">
        <v>5743440</v>
      </c>
      <c r="J198" s="342">
        <v>5743440</v>
      </c>
      <c r="K198" s="17"/>
      <c r="L198" s="17"/>
    </row>
    <row r="199" spans="1:12" ht="45.6">
      <c r="A199" s="337" t="s">
        <v>820</v>
      </c>
      <c r="B199" s="338" t="s">
        <v>837</v>
      </c>
      <c r="C199" s="338" t="s">
        <v>806</v>
      </c>
      <c r="D199" s="338" t="s">
        <v>837</v>
      </c>
      <c r="E199" s="338" t="s">
        <v>765</v>
      </c>
      <c r="F199" s="338" t="s">
        <v>887</v>
      </c>
      <c r="G199" s="338" t="s">
        <v>363</v>
      </c>
      <c r="H199" s="340">
        <v>5743440</v>
      </c>
      <c r="I199" s="341">
        <v>5743440</v>
      </c>
      <c r="J199" s="342">
        <v>5743440</v>
      </c>
      <c r="K199" s="17"/>
      <c r="L199" s="17"/>
    </row>
    <row r="200" spans="1:12" ht="68.400000000000006">
      <c r="A200" s="337" t="s">
        <v>816</v>
      </c>
      <c r="B200" s="338" t="s">
        <v>837</v>
      </c>
      <c r="C200" s="338" t="s">
        <v>806</v>
      </c>
      <c r="D200" s="338" t="s">
        <v>837</v>
      </c>
      <c r="E200" s="338" t="s">
        <v>765</v>
      </c>
      <c r="F200" s="338" t="s">
        <v>887</v>
      </c>
      <c r="G200" s="338" t="s">
        <v>273</v>
      </c>
      <c r="H200" s="340">
        <v>164582</v>
      </c>
      <c r="I200" s="341">
        <v>42112</v>
      </c>
      <c r="J200" s="342">
        <v>42112</v>
      </c>
      <c r="K200" s="17"/>
      <c r="L200" s="17"/>
    </row>
    <row r="201" spans="1:12" ht="68.400000000000006">
      <c r="A201" s="337" t="s">
        <v>817</v>
      </c>
      <c r="B201" s="338" t="s">
        <v>837</v>
      </c>
      <c r="C201" s="338" t="s">
        <v>806</v>
      </c>
      <c r="D201" s="338" t="s">
        <v>837</v>
      </c>
      <c r="E201" s="338" t="s">
        <v>765</v>
      </c>
      <c r="F201" s="338" t="s">
        <v>887</v>
      </c>
      <c r="G201" s="338" t="s">
        <v>275</v>
      </c>
      <c r="H201" s="340">
        <v>164582</v>
      </c>
      <c r="I201" s="341">
        <v>42112</v>
      </c>
      <c r="J201" s="342">
        <v>42112</v>
      </c>
      <c r="K201" s="17"/>
      <c r="L201" s="17"/>
    </row>
    <row r="202" spans="1:12" ht="45.6">
      <c r="A202" s="330" t="s">
        <v>917</v>
      </c>
      <c r="B202" s="331" t="s">
        <v>837</v>
      </c>
      <c r="C202" s="331" t="s">
        <v>806</v>
      </c>
      <c r="D202" s="331" t="s">
        <v>843</v>
      </c>
      <c r="E202" s="332" t="s">
        <v>780</v>
      </c>
      <c r="F202" s="332" t="s">
        <v>780</v>
      </c>
      <c r="G202" s="332" t="s">
        <v>780</v>
      </c>
      <c r="H202" s="333">
        <f>H203</f>
        <v>7200177</v>
      </c>
      <c r="I202" s="334">
        <f t="shared" ref="I202:J202" si="18">I203</f>
        <v>6663997</v>
      </c>
      <c r="J202" s="335">
        <f t="shared" si="18"/>
        <v>6663997</v>
      </c>
      <c r="K202" s="17"/>
      <c r="L202" s="17"/>
    </row>
    <row r="203" spans="1:12" ht="45.6">
      <c r="A203" s="330" t="s">
        <v>908</v>
      </c>
      <c r="B203" s="331" t="s">
        <v>837</v>
      </c>
      <c r="C203" s="331" t="s">
        <v>806</v>
      </c>
      <c r="D203" s="331" t="s">
        <v>843</v>
      </c>
      <c r="E203" s="331" t="s">
        <v>765</v>
      </c>
      <c r="F203" s="336" t="s">
        <v>780</v>
      </c>
      <c r="G203" s="336" t="s">
        <v>780</v>
      </c>
      <c r="H203" s="333">
        <f>H204+H207+H210</f>
        <v>7200177</v>
      </c>
      <c r="I203" s="334">
        <f t="shared" ref="I203:J203" si="19">I204+I207+I210</f>
        <v>6663997</v>
      </c>
      <c r="J203" s="335">
        <f t="shared" si="19"/>
        <v>6663997</v>
      </c>
      <c r="K203" s="17"/>
      <c r="L203" s="17"/>
    </row>
    <row r="204" spans="1:12" ht="22.8">
      <c r="A204" s="337" t="s">
        <v>918</v>
      </c>
      <c r="B204" s="338" t="s">
        <v>837</v>
      </c>
      <c r="C204" s="338" t="s">
        <v>806</v>
      </c>
      <c r="D204" s="338" t="s">
        <v>843</v>
      </c>
      <c r="E204" s="338" t="s">
        <v>765</v>
      </c>
      <c r="F204" s="338" t="s">
        <v>919</v>
      </c>
      <c r="G204" s="339" t="s">
        <v>780</v>
      </c>
      <c r="H204" s="340">
        <v>6392097</v>
      </c>
      <c r="I204" s="341">
        <v>5855917</v>
      </c>
      <c r="J204" s="342">
        <v>5855917</v>
      </c>
      <c r="K204" s="17"/>
      <c r="L204" s="17"/>
    </row>
    <row r="205" spans="1:12" ht="68.400000000000006">
      <c r="A205" s="337" t="s">
        <v>840</v>
      </c>
      <c r="B205" s="338" t="s">
        <v>837</v>
      </c>
      <c r="C205" s="338" t="s">
        <v>806</v>
      </c>
      <c r="D205" s="338" t="s">
        <v>843</v>
      </c>
      <c r="E205" s="338" t="s">
        <v>765</v>
      </c>
      <c r="F205" s="338" t="s">
        <v>919</v>
      </c>
      <c r="G205" s="338" t="s">
        <v>327</v>
      </c>
      <c r="H205" s="340">
        <v>6392097</v>
      </c>
      <c r="I205" s="341">
        <v>5855917</v>
      </c>
      <c r="J205" s="342">
        <v>5855917</v>
      </c>
      <c r="K205" s="17"/>
      <c r="L205" s="17"/>
    </row>
    <row r="206" spans="1:12" ht="22.8">
      <c r="A206" s="337" t="s">
        <v>841</v>
      </c>
      <c r="B206" s="338" t="s">
        <v>837</v>
      </c>
      <c r="C206" s="338" t="s">
        <v>806</v>
      </c>
      <c r="D206" s="338" t="s">
        <v>843</v>
      </c>
      <c r="E206" s="338" t="s">
        <v>765</v>
      </c>
      <c r="F206" s="338" t="s">
        <v>919</v>
      </c>
      <c r="G206" s="338" t="s">
        <v>329</v>
      </c>
      <c r="H206" s="340">
        <v>6392097</v>
      </c>
      <c r="I206" s="341">
        <v>5855917</v>
      </c>
      <c r="J206" s="342">
        <v>5855917</v>
      </c>
      <c r="K206" s="17"/>
      <c r="L206" s="17"/>
    </row>
    <row r="207" spans="1:12" ht="68.400000000000006">
      <c r="A207" s="337" t="s">
        <v>920</v>
      </c>
      <c r="B207" s="338" t="s">
        <v>837</v>
      </c>
      <c r="C207" s="338" t="s">
        <v>806</v>
      </c>
      <c r="D207" s="338" t="s">
        <v>843</v>
      </c>
      <c r="E207" s="338" t="s">
        <v>765</v>
      </c>
      <c r="F207" s="338" t="s">
        <v>921</v>
      </c>
      <c r="G207" s="339" t="s">
        <v>780</v>
      </c>
      <c r="H207" s="340">
        <v>808080</v>
      </c>
      <c r="I207" s="341">
        <v>808080</v>
      </c>
      <c r="J207" s="342">
        <v>808080</v>
      </c>
      <c r="K207" s="17"/>
      <c r="L207" s="17"/>
    </row>
    <row r="208" spans="1:12" ht="68.400000000000006">
      <c r="A208" s="337" t="s">
        <v>840</v>
      </c>
      <c r="B208" s="338" t="s">
        <v>837</v>
      </c>
      <c r="C208" s="338" t="s">
        <v>806</v>
      </c>
      <c r="D208" s="338" t="s">
        <v>843</v>
      </c>
      <c r="E208" s="338" t="s">
        <v>765</v>
      </c>
      <c r="F208" s="338" t="s">
        <v>921</v>
      </c>
      <c r="G208" s="338" t="s">
        <v>327</v>
      </c>
      <c r="H208" s="340">
        <v>808080</v>
      </c>
      <c r="I208" s="341">
        <v>808080</v>
      </c>
      <c r="J208" s="342">
        <v>808080</v>
      </c>
      <c r="K208" s="17"/>
      <c r="L208" s="17"/>
    </row>
    <row r="209" spans="1:12" ht="22.8">
      <c r="A209" s="337" t="s">
        <v>841</v>
      </c>
      <c r="B209" s="338" t="s">
        <v>837</v>
      </c>
      <c r="C209" s="338" t="s">
        <v>806</v>
      </c>
      <c r="D209" s="338" t="s">
        <v>843</v>
      </c>
      <c r="E209" s="338" t="s">
        <v>765</v>
      </c>
      <c r="F209" s="338" t="s">
        <v>921</v>
      </c>
      <c r="G209" s="338" t="s">
        <v>329</v>
      </c>
      <c r="H209" s="340">
        <v>808080</v>
      </c>
      <c r="I209" s="341">
        <v>808080</v>
      </c>
      <c r="J209" s="342">
        <v>808080</v>
      </c>
      <c r="K209" s="17"/>
      <c r="L209" s="17"/>
    </row>
    <row r="210" spans="1:12" ht="91.2" hidden="1">
      <c r="A210" s="337" t="s">
        <v>922</v>
      </c>
      <c r="B210" s="338" t="s">
        <v>837</v>
      </c>
      <c r="C210" s="338" t="s">
        <v>806</v>
      </c>
      <c r="D210" s="338" t="s">
        <v>843</v>
      </c>
      <c r="E210" s="338" t="s">
        <v>765</v>
      </c>
      <c r="F210" s="338" t="s">
        <v>923</v>
      </c>
      <c r="G210" s="338"/>
      <c r="H210" s="340"/>
      <c r="I210" s="341"/>
      <c r="J210" s="342"/>
      <c r="K210" s="17"/>
      <c r="L210" s="17"/>
    </row>
    <row r="211" spans="1:12" ht="68.400000000000006" hidden="1">
      <c r="A211" s="337" t="s">
        <v>326</v>
      </c>
      <c r="B211" s="338" t="s">
        <v>837</v>
      </c>
      <c r="C211" s="338" t="s">
        <v>806</v>
      </c>
      <c r="D211" s="338" t="s">
        <v>843</v>
      </c>
      <c r="E211" s="338" t="s">
        <v>765</v>
      </c>
      <c r="F211" s="338" t="s">
        <v>923</v>
      </c>
      <c r="G211" s="338" t="s">
        <v>327</v>
      </c>
      <c r="H211" s="340"/>
      <c r="I211" s="341"/>
      <c r="J211" s="342"/>
      <c r="K211" s="17"/>
      <c r="L211" s="17"/>
    </row>
    <row r="212" spans="1:12" ht="22.8" hidden="1">
      <c r="A212" s="337" t="s">
        <v>328</v>
      </c>
      <c r="B212" s="338" t="s">
        <v>837</v>
      </c>
      <c r="C212" s="338" t="s">
        <v>806</v>
      </c>
      <c r="D212" s="338" t="s">
        <v>843</v>
      </c>
      <c r="E212" s="338" t="s">
        <v>765</v>
      </c>
      <c r="F212" s="338" t="s">
        <v>923</v>
      </c>
      <c r="G212" s="338" t="s">
        <v>329</v>
      </c>
      <c r="H212" s="340"/>
      <c r="I212" s="341"/>
      <c r="J212" s="342"/>
      <c r="K212" s="17"/>
      <c r="L212" s="17"/>
    </row>
    <row r="213" spans="1:12" ht="114">
      <c r="A213" s="330" t="s">
        <v>924</v>
      </c>
      <c r="B213" s="331" t="s">
        <v>837</v>
      </c>
      <c r="C213" s="331" t="s">
        <v>806</v>
      </c>
      <c r="D213" s="331" t="s">
        <v>858</v>
      </c>
      <c r="E213" s="332" t="s">
        <v>780</v>
      </c>
      <c r="F213" s="332" t="s">
        <v>780</v>
      </c>
      <c r="G213" s="332" t="s">
        <v>780</v>
      </c>
      <c r="H213" s="333">
        <f>H214</f>
        <v>125039156.09999999</v>
      </c>
      <c r="I213" s="334">
        <f>I214</f>
        <v>116433413.22</v>
      </c>
      <c r="J213" s="335">
        <f>J214</f>
        <v>109133507.22</v>
      </c>
      <c r="K213" s="17"/>
      <c r="L213" s="17"/>
    </row>
    <row r="214" spans="1:12" ht="45.6">
      <c r="A214" s="330" t="s">
        <v>908</v>
      </c>
      <c r="B214" s="331" t="s">
        <v>837</v>
      </c>
      <c r="C214" s="331" t="s">
        <v>806</v>
      </c>
      <c r="D214" s="331" t="s">
        <v>858</v>
      </c>
      <c r="E214" s="331" t="s">
        <v>765</v>
      </c>
      <c r="F214" s="336" t="s">
        <v>780</v>
      </c>
      <c r="G214" s="336" t="s">
        <v>780</v>
      </c>
      <c r="H214" s="333">
        <f>H215+H219</f>
        <v>125039156.09999999</v>
      </c>
      <c r="I214" s="334">
        <f>I215+I219</f>
        <v>116433413.22</v>
      </c>
      <c r="J214" s="335">
        <f>J215+J219</f>
        <v>109133507.22</v>
      </c>
      <c r="K214" s="17"/>
      <c r="L214" s="17"/>
    </row>
    <row r="215" spans="1:12" ht="22.8">
      <c r="A215" s="337" t="s">
        <v>925</v>
      </c>
      <c r="B215" s="338" t="s">
        <v>837</v>
      </c>
      <c r="C215" s="338" t="s">
        <v>806</v>
      </c>
      <c r="D215" s="338" t="s">
        <v>858</v>
      </c>
      <c r="E215" s="338" t="s">
        <v>765</v>
      </c>
      <c r="F215" s="338" t="s">
        <v>926</v>
      </c>
      <c r="G215" s="339" t="s">
        <v>780</v>
      </c>
      <c r="H215" s="340">
        <v>9920401</v>
      </c>
      <c r="I215" s="341">
        <v>9920401</v>
      </c>
      <c r="J215" s="342">
        <v>9920401</v>
      </c>
      <c r="K215" s="17"/>
      <c r="L215" s="17"/>
    </row>
    <row r="216" spans="1:12" ht="68.400000000000006">
      <c r="A216" s="337" t="s">
        <v>840</v>
      </c>
      <c r="B216" s="338" t="s">
        <v>837</v>
      </c>
      <c r="C216" s="338" t="s">
        <v>806</v>
      </c>
      <c r="D216" s="338" t="s">
        <v>858</v>
      </c>
      <c r="E216" s="338" t="s">
        <v>765</v>
      </c>
      <c r="F216" s="338" t="s">
        <v>926</v>
      </c>
      <c r="G216" s="338" t="s">
        <v>327</v>
      </c>
      <c r="H216" s="340">
        <v>9920401</v>
      </c>
      <c r="I216" s="341">
        <v>9920401</v>
      </c>
      <c r="J216" s="342">
        <v>9920401</v>
      </c>
      <c r="K216" s="17"/>
      <c r="L216" s="17"/>
    </row>
    <row r="217" spans="1:12" ht="22.8">
      <c r="A217" s="337" t="s">
        <v>841</v>
      </c>
      <c r="B217" s="338" t="s">
        <v>837</v>
      </c>
      <c r="C217" s="338" t="s">
        <v>806</v>
      </c>
      <c r="D217" s="338" t="s">
        <v>858</v>
      </c>
      <c r="E217" s="338" t="s">
        <v>765</v>
      </c>
      <c r="F217" s="338" t="s">
        <v>926</v>
      </c>
      <c r="G217" s="338" t="s">
        <v>329</v>
      </c>
      <c r="H217" s="340">
        <v>6589294</v>
      </c>
      <c r="I217" s="341">
        <v>6589294</v>
      </c>
      <c r="J217" s="342">
        <v>6589294</v>
      </c>
      <c r="K217" s="17"/>
      <c r="L217" s="17"/>
    </row>
    <row r="218" spans="1:12" ht="22.8">
      <c r="A218" s="337" t="s">
        <v>916</v>
      </c>
      <c r="B218" s="338" t="s">
        <v>837</v>
      </c>
      <c r="C218" s="338" t="s">
        <v>806</v>
      </c>
      <c r="D218" s="338" t="s">
        <v>858</v>
      </c>
      <c r="E218" s="338" t="s">
        <v>765</v>
      </c>
      <c r="F218" s="338" t="s">
        <v>926</v>
      </c>
      <c r="G218" s="338" t="s">
        <v>457</v>
      </c>
      <c r="H218" s="340">
        <v>3331107</v>
      </c>
      <c r="I218" s="341">
        <v>3331107</v>
      </c>
      <c r="J218" s="342">
        <v>3331107</v>
      </c>
      <c r="K218" s="17"/>
      <c r="L218" s="17"/>
    </row>
    <row r="219" spans="1:12" ht="22.8">
      <c r="A219" s="337" t="s">
        <v>927</v>
      </c>
      <c r="B219" s="338" t="s">
        <v>837</v>
      </c>
      <c r="C219" s="338" t="s">
        <v>806</v>
      </c>
      <c r="D219" s="338" t="s">
        <v>858</v>
      </c>
      <c r="E219" s="338" t="s">
        <v>765</v>
      </c>
      <c r="F219" s="338" t="s">
        <v>928</v>
      </c>
      <c r="G219" s="339" t="s">
        <v>780</v>
      </c>
      <c r="H219" s="340">
        <v>115118755.09999999</v>
      </c>
      <c r="I219" s="341">
        <v>106513012.22</v>
      </c>
      <c r="J219" s="342">
        <v>99213106.219999999</v>
      </c>
      <c r="K219" s="17"/>
      <c r="L219" s="17"/>
    </row>
    <row r="220" spans="1:12" ht="68.400000000000006">
      <c r="A220" s="337" t="s">
        <v>840</v>
      </c>
      <c r="B220" s="338" t="s">
        <v>837</v>
      </c>
      <c r="C220" s="338" t="s">
        <v>806</v>
      </c>
      <c r="D220" s="338" t="s">
        <v>858</v>
      </c>
      <c r="E220" s="338" t="s">
        <v>765</v>
      </c>
      <c r="F220" s="338" t="s">
        <v>928</v>
      </c>
      <c r="G220" s="338" t="s">
        <v>327</v>
      </c>
      <c r="H220" s="340">
        <v>115118755.09999999</v>
      </c>
      <c r="I220" s="341">
        <v>106513012.22</v>
      </c>
      <c r="J220" s="342">
        <v>99213106.219999999</v>
      </c>
      <c r="K220" s="26"/>
      <c r="L220" s="17"/>
    </row>
    <row r="221" spans="1:12" ht="22.8">
      <c r="A221" s="337" t="s">
        <v>841</v>
      </c>
      <c r="B221" s="338" t="s">
        <v>837</v>
      </c>
      <c r="C221" s="338" t="s">
        <v>806</v>
      </c>
      <c r="D221" s="338" t="s">
        <v>858</v>
      </c>
      <c r="E221" s="338" t="s">
        <v>765</v>
      </c>
      <c r="F221" s="338" t="s">
        <v>928</v>
      </c>
      <c r="G221" s="338" t="s">
        <v>329</v>
      </c>
      <c r="H221" s="340">
        <v>115118755.09999999</v>
      </c>
      <c r="I221" s="341">
        <v>106513012.22</v>
      </c>
      <c r="J221" s="342">
        <v>99213106.219999999</v>
      </c>
      <c r="K221" s="17"/>
      <c r="L221" s="17"/>
    </row>
    <row r="222" spans="1:12" ht="107.25" hidden="1" customHeight="1">
      <c r="A222" s="330" t="s">
        <v>929</v>
      </c>
      <c r="B222" s="331" t="s">
        <v>837</v>
      </c>
      <c r="C222" s="331" t="s">
        <v>806</v>
      </c>
      <c r="D222" s="331" t="s">
        <v>876</v>
      </c>
      <c r="E222" s="332" t="s">
        <v>780</v>
      </c>
      <c r="F222" s="332" t="s">
        <v>780</v>
      </c>
      <c r="G222" s="332" t="s">
        <v>780</v>
      </c>
      <c r="H222" s="333">
        <f>H223</f>
        <v>0</v>
      </c>
      <c r="I222" s="334">
        <f t="shared" ref="I222:J222" si="20">I223</f>
        <v>0</v>
      </c>
      <c r="J222" s="335">
        <f t="shared" si="20"/>
        <v>0</v>
      </c>
      <c r="K222" s="17"/>
      <c r="L222" s="17"/>
    </row>
    <row r="223" spans="1:12" ht="45.6" hidden="1">
      <c r="A223" s="330" t="s">
        <v>908</v>
      </c>
      <c r="B223" s="331" t="s">
        <v>837</v>
      </c>
      <c r="C223" s="331" t="s">
        <v>806</v>
      </c>
      <c r="D223" s="331" t="s">
        <v>876</v>
      </c>
      <c r="E223" s="331" t="s">
        <v>765</v>
      </c>
      <c r="F223" s="336" t="s">
        <v>780</v>
      </c>
      <c r="G223" s="336" t="s">
        <v>780</v>
      </c>
      <c r="H223" s="333">
        <f>H224+H227</f>
        <v>0</v>
      </c>
      <c r="I223" s="334">
        <f>I224+I227</f>
        <v>0</v>
      </c>
      <c r="J223" s="335">
        <f>J224+J227</f>
        <v>0</v>
      </c>
      <c r="K223" s="17"/>
      <c r="L223" s="17"/>
    </row>
    <row r="224" spans="1:12" ht="68.400000000000006" hidden="1">
      <c r="A224" s="337" t="s">
        <v>930</v>
      </c>
      <c r="B224" s="338" t="s">
        <v>837</v>
      </c>
      <c r="C224" s="338" t="s">
        <v>806</v>
      </c>
      <c r="D224" s="338" t="s">
        <v>876</v>
      </c>
      <c r="E224" s="338" t="s">
        <v>765</v>
      </c>
      <c r="F224" s="338" t="s">
        <v>931</v>
      </c>
      <c r="G224" s="339" t="s">
        <v>780</v>
      </c>
      <c r="H224" s="340"/>
      <c r="I224" s="341"/>
      <c r="J224" s="342"/>
      <c r="K224" s="17"/>
      <c r="L224" s="17"/>
    </row>
    <row r="225" spans="1:12" ht="68.400000000000006" hidden="1">
      <c r="A225" s="337" t="s">
        <v>840</v>
      </c>
      <c r="B225" s="338" t="s">
        <v>837</v>
      </c>
      <c r="C225" s="338" t="s">
        <v>806</v>
      </c>
      <c r="D225" s="338" t="s">
        <v>876</v>
      </c>
      <c r="E225" s="338" t="s">
        <v>765</v>
      </c>
      <c r="F225" s="338" t="s">
        <v>931</v>
      </c>
      <c r="G225" s="338" t="s">
        <v>327</v>
      </c>
      <c r="H225" s="340"/>
      <c r="I225" s="341"/>
      <c r="J225" s="342"/>
      <c r="K225" s="17"/>
      <c r="L225" s="17"/>
    </row>
    <row r="226" spans="1:12" ht="22.8" hidden="1">
      <c r="A226" s="337" t="s">
        <v>841</v>
      </c>
      <c r="B226" s="338" t="s">
        <v>837</v>
      </c>
      <c r="C226" s="338" t="s">
        <v>806</v>
      </c>
      <c r="D226" s="338" t="s">
        <v>876</v>
      </c>
      <c r="E226" s="338" t="s">
        <v>765</v>
      </c>
      <c r="F226" s="338" t="s">
        <v>931</v>
      </c>
      <c r="G226" s="338" t="s">
        <v>329</v>
      </c>
      <c r="H226" s="340"/>
      <c r="I226" s="341"/>
      <c r="J226" s="342"/>
      <c r="K226" s="17"/>
      <c r="L226" s="17"/>
    </row>
    <row r="227" spans="1:12" ht="68.400000000000006" hidden="1">
      <c r="A227" s="337" t="s">
        <v>932</v>
      </c>
      <c r="B227" s="338" t="s">
        <v>837</v>
      </c>
      <c r="C227" s="338" t="s">
        <v>806</v>
      </c>
      <c r="D227" s="338" t="s">
        <v>876</v>
      </c>
      <c r="E227" s="338" t="s">
        <v>765</v>
      </c>
      <c r="F227" s="338" t="s">
        <v>933</v>
      </c>
      <c r="G227" s="339" t="s">
        <v>780</v>
      </c>
      <c r="H227" s="340"/>
      <c r="I227" s="341"/>
      <c r="J227" s="342"/>
      <c r="K227" s="17"/>
      <c r="L227" s="17"/>
    </row>
    <row r="228" spans="1:12" ht="68.400000000000006" hidden="1">
      <c r="A228" s="337" t="s">
        <v>840</v>
      </c>
      <c r="B228" s="338" t="s">
        <v>837</v>
      </c>
      <c r="C228" s="338" t="s">
        <v>806</v>
      </c>
      <c r="D228" s="338" t="s">
        <v>876</v>
      </c>
      <c r="E228" s="338" t="s">
        <v>765</v>
      </c>
      <c r="F228" s="338" t="s">
        <v>933</v>
      </c>
      <c r="G228" s="338" t="s">
        <v>327</v>
      </c>
      <c r="H228" s="340"/>
      <c r="I228" s="341"/>
      <c r="J228" s="342"/>
      <c r="K228" s="17"/>
      <c r="L228" s="17"/>
    </row>
    <row r="229" spans="1:12" ht="22.8" hidden="1">
      <c r="A229" s="337" t="s">
        <v>841</v>
      </c>
      <c r="B229" s="338" t="s">
        <v>837</v>
      </c>
      <c r="C229" s="338" t="s">
        <v>806</v>
      </c>
      <c r="D229" s="338" t="s">
        <v>876</v>
      </c>
      <c r="E229" s="338" t="s">
        <v>765</v>
      </c>
      <c r="F229" s="338" t="s">
        <v>933</v>
      </c>
      <c r="G229" s="338" t="s">
        <v>329</v>
      </c>
      <c r="H229" s="340"/>
      <c r="I229" s="341"/>
      <c r="J229" s="342"/>
      <c r="K229" s="17"/>
      <c r="L229" s="17"/>
    </row>
    <row r="230" spans="1:12" ht="114" hidden="1">
      <c r="A230" s="330" t="s">
        <v>934</v>
      </c>
      <c r="B230" s="331" t="s">
        <v>837</v>
      </c>
      <c r="C230" s="331" t="s">
        <v>806</v>
      </c>
      <c r="D230" s="331" t="s">
        <v>885</v>
      </c>
      <c r="E230" s="332" t="s">
        <v>780</v>
      </c>
      <c r="F230" s="332" t="s">
        <v>780</v>
      </c>
      <c r="G230" s="332" t="s">
        <v>780</v>
      </c>
      <c r="H230" s="333">
        <f>H231</f>
        <v>0</v>
      </c>
      <c r="I230" s="334">
        <f t="shared" ref="I230:J230" si="21">I231</f>
        <v>0</v>
      </c>
      <c r="J230" s="335">
        <f t="shared" si="21"/>
        <v>0</v>
      </c>
      <c r="K230" s="17"/>
      <c r="L230" s="17"/>
    </row>
    <row r="231" spans="1:12" ht="45.6" hidden="1">
      <c r="A231" s="330" t="s">
        <v>908</v>
      </c>
      <c r="B231" s="331" t="s">
        <v>837</v>
      </c>
      <c r="C231" s="331" t="s">
        <v>806</v>
      </c>
      <c r="D231" s="331" t="s">
        <v>885</v>
      </c>
      <c r="E231" s="331" t="s">
        <v>765</v>
      </c>
      <c r="F231" s="336" t="s">
        <v>780</v>
      </c>
      <c r="G231" s="336" t="s">
        <v>780</v>
      </c>
      <c r="H231" s="333"/>
      <c r="I231" s="334"/>
      <c r="J231" s="335"/>
      <c r="K231" s="17"/>
      <c r="L231" s="17"/>
    </row>
    <row r="232" spans="1:12" ht="91.2" hidden="1">
      <c r="A232" s="337" t="s">
        <v>934</v>
      </c>
      <c r="B232" s="338" t="s">
        <v>837</v>
      </c>
      <c r="C232" s="338" t="s">
        <v>806</v>
      </c>
      <c r="D232" s="338" t="s">
        <v>885</v>
      </c>
      <c r="E232" s="338" t="s">
        <v>765</v>
      </c>
      <c r="F232" s="338" t="s">
        <v>935</v>
      </c>
      <c r="G232" s="339" t="s">
        <v>780</v>
      </c>
      <c r="H232" s="340"/>
      <c r="I232" s="341"/>
      <c r="J232" s="342"/>
      <c r="K232" s="17"/>
      <c r="L232" s="17"/>
    </row>
    <row r="233" spans="1:12" ht="68.400000000000006" hidden="1">
      <c r="A233" s="337" t="s">
        <v>840</v>
      </c>
      <c r="B233" s="338" t="s">
        <v>837</v>
      </c>
      <c r="C233" s="338" t="s">
        <v>806</v>
      </c>
      <c r="D233" s="338" t="s">
        <v>885</v>
      </c>
      <c r="E233" s="338" t="s">
        <v>765</v>
      </c>
      <c r="F233" s="338" t="s">
        <v>935</v>
      </c>
      <c r="G233" s="338" t="s">
        <v>327</v>
      </c>
      <c r="H233" s="340"/>
      <c r="I233" s="341"/>
      <c r="J233" s="342"/>
      <c r="K233" s="17"/>
      <c r="L233" s="17"/>
    </row>
    <row r="234" spans="1:12" ht="22.8" hidden="1">
      <c r="A234" s="337" t="s">
        <v>841</v>
      </c>
      <c r="B234" s="338" t="s">
        <v>837</v>
      </c>
      <c r="C234" s="338" t="s">
        <v>806</v>
      </c>
      <c r="D234" s="338" t="s">
        <v>885</v>
      </c>
      <c r="E234" s="338" t="s">
        <v>765</v>
      </c>
      <c r="F234" s="338" t="s">
        <v>935</v>
      </c>
      <c r="G234" s="338" t="s">
        <v>329</v>
      </c>
      <c r="H234" s="340"/>
      <c r="I234" s="341"/>
      <c r="J234" s="342"/>
      <c r="K234" s="17"/>
      <c r="L234" s="17"/>
    </row>
    <row r="235" spans="1:12" ht="114">
      <c r="A235" s="330" t="s">
        <v>934</v>
      </c>
      <c r="B235" s="331" t="s">
        <v>837</v>
      </c>
      <c r="C235" s="331" t="s">
        <v>806</v>
      </c>
      <c r="D235" s="331" t="s">
        <v>885</v>
      </c>
      <c r="E235" s="331" t="s">
        <v>780</v>
      </c>
      <c r="F235" s="331" t="s">
        <v>780</v>
      </c>
      <c r="G235" s="331" t="s">
        <v>780</v>
      </c>
      <c r="H235" s="333">
        <f>H236</f>
        <v>813535.16</v>
      </c>
      <c r="I235" s="333">
        <f t="shared" ref="I235:J235" si="22">I236</f>
        <v>844651.65</v>
      </c>
      <c r="J235" s="333">
        <f t="shared" si="22"/>
        <v>844651.65</v>
      </c>
      <c r="K235" s="17"/>
      <c r="L235" s="17"/>
    </row>
    <row r="236" spans="1:12" ht="45.6">
      <c r="A236" s="330" t="s">
        <v>908</v>
      </c>
      <c r="B236" s="331" t="s">
        <v>837</v>
      </c>
      <c r="C236" s="331" t="s">
        <v>806</v>
      </c>
      <c r="D236" s="331" t="s">
        <v>885</v>
      </c>
      <c r="E236" s="331" t="s">
        <v>765</v>
      </c>
      <c r="F236" s="331" t="s">
        <v>780</v>
      </c>
      <c r="G236" s="331" t="s">
        <v>780</v>
      </c>
      <c r="H236" s="333">
        <f>H237</f>
        <v>813535.16</v>
      </c>
      <c r="I236" s="333">
        <f t="shared" ref="I236:J236" si="23">I237</f>
        <v>844651.65</v>
      </c>
      <c r="J236" s="333">
        <f t="shared" si="23"/>
        <v>844651.65</v>
      </c>
      <c r="K236" s="17"/>
      <c r="L236" s="17"/>
    </row>
    <row r="237" spans="1:12" ht="91.2">
      <c r="A237" s="337" t="s">
        <v>934</v>
      </c>
      <c r="B237" s="338" t="s">
        <v>837</v>
      </c>
      <c r="C237" s="338" t="s">
        <v>806</v>
      </c>
      <c r="D237" s="338" t="s">
        <v>885</v>
      </c>
      <c r="E237" s="338" t="s">
        <v>765</v>
      </c>
      <c r="F237" s="338" t="s">
        <v>935</v>
      </c>
      <c r="G237" s="338" t="s">
        <v>780</v>
      </c>
      <c r="H237" s="340">
        <v>813535.16</v>
      </c>
      <c r="I237" s="341">
        <v>844651.65</v>
      </c>
      <c r="J237" s="342">
        <v>844651.65</v>
      </c>
      <c r="K237" s="17"/>
      <c r="L237" s="17"/>
    </row>
    <row r="238" spans="1:12" ht="68.400000000000006">
      <c r="A238" s="337" t="s">
        <v>840</v>
      </c>
      <c r="B238" s="338" t="s">
        <v>837</v>
      </c>
      <c r="C238" s="338" t="s">
        <v>806</v>
      </c>
      <c r="D238" s="338" t="s">
        <v>885</v>
      </c>
      <c r="E238" s="338" t="s">
        <v>765</v>
      </c>
      <c r="F238" s="338" t="s">
        <v>935</v>
      </c>
      <c r="G238" s="338" t="s">
        <v>327</v>
      </c>
      <c r="H238" s="340">
        <v>813535.16</v>
      </c>
      <c r="I238" s="341">
        <v>844651.65</v>
      </c>
      <c r="J238" s="342">
        <v>844651.65</v>
      </c>
      <c r="K238" s="17"/>
      <c r="L238" s="17"/>
    </row>
    <row r="239" spans="1:12" ht="22.8">
      <c r="A239" s="337" t="s">
        <v>841</v>
      </c>
      <c r="B239" s="338" t="s">
        <v>837</v>
      </c>
      <c r="C239" s="338" t="s">
        <v>806</v>
      </c>
      <c r="D239" s="338" t="s">
        <v>885</v>
      </c>
      <c r="E239" s="338" t="s">
        <v>765</v>
      </c>
      <c r="F239" s="338" t="s">
        <v>935</v>
      </c>
      <c r="G239" s="338" t="s">
        <v>329</v>
      </c>
      <c r="H239" s="340">
        <v>813535.16</v>
      </c>
      <c r="I239" s="341">
        <v>844651.65</v>
      </c>
      <c r="J239" s="342">
        <v>844651.65</v>
      </c>
      <c r="K239" s="17"/>
      <c r="L239" s="17"/>
    </row>
    <row r="240" spans="1:12" ht="136.80000000000001">
      <c r="A240" s="330" t="s">
        <v>936</v>
      </c>
      <c r="B240" s="331" t="s">
        <v>837</v>
      </c>
      <c r="C240" s="331" t="s">
        <v>806</v>
      </c>
      <c r="D240" s="331" t="s">
        <v>889</v>
      </c>
      <c r="E240" s="332" t="s">
        <v>780</v>
      </c>
      <c r="F240" s="332" t="s">
        <v>780</v>
      </c>
      <c r="G240" s="332" t="s">
        <v>780</v>
      </c>
      <c r="H240" s="333">
        <f>H241</f>
        <v>2233239</v>
      </c>
      <c r="I240" s="334">
        <f>I241</f>
        <v>1897239</v>
      </c>
      <c r="J240" s="335">
        <f>J241</f>
        <v>1897239</v>
      </c>
      <c r="K240" s="17"/>
      <c r="L240" s="17"/>
    </row>
    <row r="241" spans="1:12" ht="45.6">
      <c r="A241" s="330" t="s">
        <v>908</v>
      </c>
      <c r="B241" s="331" t="s">
        <v>837</v>
      </c>
      <c r="C241" s="331" t="s">
        <v>806</v>
      </c>
      <c r="D241" s="331" t="s">
        <v>889</v>
      </c>
      <c r="E241" s="331" t="s">
        <v>765</v>
      </c>
      <c r="F241" s="336" t="s">
        <v>780</v>
      </c>
      <c r="G241" s="336" t="s">
        <v>780</v>
      </c>
      <c r="H241" s="333">
        <f>H242+H247+H252+H255</f>
        <v>2233239</v>
      </c>
      <c r="I241" s="334">
        <f>I242+I247+I252+I255</f>
        <v>1897239</v>
      </c>
      <c r="J241" s="335">
        <f>J242+J247+J252+J255</f>
        <v>1897239</v>
      </c>
      <c r="K241" s="17"/>
      <c r="L241" s="17"/>
    </row>
    <row r="242" spans="1:12" ht="68.400000000000006">
      <c r="A242" s="337" t="s">
        <v>937</v>
      </c>
      <c r="B242" s="338" t="s">
        <v>837</v>
      </c>
      <c r="C242" s="338" t="s">
        <v>806</v>
      </c>
      <c r="D242" s="338" t="s">
        <v>889</v>
      </c>
      <c r="E242" s="338" t="s">
        <v>765</v>
      </c>
      <c r="F242" s="338" t="s">
        <v>938</v>
      </c>
      <c r="G242" s="339" t="s">
        <v>780</v>
      </c>
      <c r="H242" s="340">
        <v>1051000</v>
      </c>
      <c r="I242" s="341">
        <v>950000</v>
      </c>
      <c r="J242" s="342">
        <v>950000</v>
      </c>
      <c r="K242" s="17"/>
      <c r="L242" s="17"/>
    </row>
    <row r="243" spans="1:12" ht="68.400000000000006">
      <c r="A243" s="337" t="s">
        <v>816</v>
      </c>
      <c r="B243" s="338" t="s">
        <v>837</v>
      </c>
      <c r="C243" s="338" t="s">
        <v>806</v>
      </c>
      <c r="D243" s="338" t="s">
        <v>889</v>
      </c>
      <c r="E243" s="338" t="s">
        <v>765</v>
      </c>
      <c r="F243" s="338" t="s">
        <v>938</v>
      </c>
      <c r="G243" s="338" t="s">
        <v>273</v>
      </c>
      <c r="H243" s="340">
        <v>1051000</v>
      </c>
      <c r="I243" s="341">
        <v>950000</v>
      </c>
      <c r="J243" s="342">
        <v>950000</v>
      </c>
      <c r="K243" s="17"/>
      <c r="L243" s="17"/>
    </row>
    <row r="244" spans="1:12" ht="68.400000000000006">
      <c r="A244" s="337" t="s">
        <v>817</v>
      </c>
      <c r="B244" s="338" t="s">
        <v>837</v>
      </c>
      <c r="C244" s="338" t="s">
        <v>806</v>
      </c>
      <c r="D244" s="338" t="s">
        <v>889</v>
      </c>
      <c r="E244" s="338" t="s">
        <v>765</v>
      </c>
      <c r="F244" s="338" t="s">
        <v>938</v>
      </c>
      <c r="G244" s="338" t="s">
        <v>275</v>
      </c>
      <c r="H244" s="340">
        <v>1051000</v>
      </c>
      <c r="I244" s="341">
        <v>950000</v>
      </c>
      <c r="J244" s="342">
        <v>950000</v>
      </c>
      <c r="K244" s="17"/>
      <c r="L244" s="17"/>
    </row>
    <row r="245" spans="1:12" ht="22.8" hidden="1">
      <c r="A245" s="337"/>
      <c r="B245" s="338"/>
      <c r="C245" s="338"/>
      <c r="D245" s="338"/>
      <c r="E245" s="338"/>
      <c r="F245" s="338"/>
      <c r="G245" s="338"/>
      <c r="H245" s="340"/>
      <c r="I245" s="341"/>
      <c r="J245" s="342"/>
      <c r="K245" s="17"/>
      <c r="L245" s="17"/>
    </row>
    <row r="246" spans="1:12" ht="22.8" hidden="1">
      <c r="A246" s="337"/>
      <c r="B246" s="338"/>
      <c r="C246" s="338"/>
      <c r="D246" s="338"/>
      <c r="E246" s="338"/>
      <c r="F246" s="338"/>
      <c r="G246" s="338"/>
      <c r="H246" s="340"/>
      <c r="I246" s="341"/>
      <c r="J246" s="342"/>
      <c r="K246" s="17"/>
      <c r="L246" s="17"/>
    </row>
    <row r="247" spans="1:12" ht="45.6">
      <c r="A247" s="337" t="s">
        <v>939</v>
      </c>
      <c r="B247" s="338" t="s">
        <v>837</v>
      </c>
      <c r="C247" s="338" t="s">
        <v>806</v>
      </c>
      <c r="D247" s="338" t="s">
        <v>889</v>
      </c>
      <c r="E247" s="338" t="s">
        <v>765</v>
      </c>
      <c r="F247" s="338" t="s">
        <v>940</v>
      </c>
      <c r="G247" s="339" t="s">
        <v>780</v>
      </c>
      <c r="H247" s="340">
        <v>440000</v>
      </c>
      <c r="I247" s="341">
        <v>205000</v>
      </c>
      <c r="J247" s="342">
        <v>205000</v>
      </c>
      <c r="K247" s="17"/>
      <c r="L247" s="17"/>
    </row>
    <row r="248" spans="1:12" ht="136.80000000000001">
      <c r="A248" s="337" t="s">
        <v>810</v>
      </c>
      <c r="B248" s="338" t="s">
        <v>837</v>
      </c>
      <c r="C248" s="338" t="s">
        <v>806</v>
      </c>
      <c r="D248" s="338" t="s">
        <v>889</v>
      </c>
      <c r="E248" s="338" t="s">
        <v>765</v>
      </c>
      <c r="F248" s="338" t="s">
        <v>940</v>
      </c>
      <c r="G248" s="338" t="s">
        <v>263</v>
      </c>
      <c r="H248" s="340">
        <v>4000</v>
      </c>
      <c r="I248" s="341">
        <v>0</v>
      </c>
      <c r="J248" s="342">
        <v>0</v>
      </c>
      <c r="K248" s="17"/>
      <c r="L248" s="17"/>
    </row>
    <row r="249" spans="1:12" ht="45.6">
      <c r="A249" s="337" t="s">
        <v>820</v>
      </c>
      <c r="B249" s="338" t="s">
        <v>837</v>
      </c>
      <c r="C249" s="338" t="s">
        <v>806</v>
      </c>
      <c r="D249" s="338" t="s">
        <v>889</v>
      </c>
      <c r="E249" s="338" t="s">
        <v>765</v>
      </c>
      <c r="F249" s="338" t="s">
        <v>940</v>
      </c>
      <c r="G249" s="338" t="s">
        <v>363</v>
      </c>
      <c r="H249" s="340">
        <v>4000</v>
      </c>
      <c r="I249" s="341">
        <v>0</v>
      </c>
      <c r="J249" s="342">
        <v>0</v>
      </c>
      <c r="K249" s="17"/>
      <c r="L249" s="17"/>
    </row>
    <row r="250" spans="1:12" ht="68.400000000000006">
      <c r="A250" s="337" t="s">
        <v>816</v>
      </c>
      <c r="B250" s="338" t="s">
        <v>837</v>
      </c>
      <c r="C250" s="338" t="s">
        <v>806</v>
      </c>
      <c r="D250" s="338" t="s">
        <v>889</v>
      </c>
      <c r="E250" s="338" t="s">
        <v>765</v>
      </c>
      <c r="F250" s="338" t="s">
        <v>940</v>
      </c>
      <c r="G250" s="338" t="s">
        <v>273</v>
      </c>
      <c r="H250" s="340">
        <v>436000</v>
      </c>
      <c r="I250" s="341">
        <v>205000</v>
      </c>
      <c r="J250" s="342">
        <v>205000</v>
      </c>
      <c r="K250" s="17"/>
      <c r="L250" s="17"/>
    </row>
    <row r="251" spans="1:12" ht="68.400000000000006">
      <c r="A251" s="337" t="s">
        <v>817</v>
      </c>
      <c r="B251" s="338" t="s">
        <v>837</v>
      </c>
      <c r="C251" s="338" t="s">
        <v>806</v>
      </c>
      <c r="D251" s="338" t="s">
        <v>889</v>
      </c>
      <c r="E251" s="338" t="s">
        <v>765</v>
      </c>
      <c r="F251" s="338" t="s">
        <v>940</v>
      </c>
      <c r="G251" s="338" t="s">
        <v>275</v>
      </c>
      <c r="H251" s="340">
        <v>436000</v>
      </c>
      <c r="I251" s="341">
        <v>205000</v>
      </c>
      <c r="J251" s="342">
        <v>205000</v>
      </c>
      <c r="K251" s="17"/>
      <c r="L251" s="17"/>
    </row>
    <row r="252" spans="1:12" ht="68.400000000000006">
      <c r="A252" s="337" t="s">
        <v>941</v>
      </c>
      <c r="B252" s="338" t="s">
        <v>837</v>
      </c>
      <c r="C252" s="338" t="s">
        <v>806</v>
      </c>
      <c r="D252" s="338" t="s">
        <v>889</v>
      </c>
      <c r="E252" s="338" t="s">
        <v>765</v>
      </c>
      <c r="F252" s="338" t="s">
        <v>942</v>
      </c>
      <c r="G252" s="339" t="s">
        <v>780</v>
      </c>
      <c r="H252" s="340">
        <v>328239</v>
      </c>
      <c r="I252" s="341">
        <v>328239</v>
      </c>
      <c r="J252" s="342">
        <v>328239</v>
      </c>
      <c r="K252" s="17"/>
      <c r="L252" s="17"/>
    </row>
    <row r="253" spans="1:12" ht="68.400000000000006">
      <c r="A253" s="337" t="s">
        <v>840</v>
      </c>
      <c r="B253" s="338" t="s">
        <v>837</v>
      </c>
      <c r="C253" s="338" t="s">
        <v>806</v>
      </c>
      <c r="D253" s="338" t="s">
        <v>889</v>
      </c>
      <c r="E253" s="338" t="s">
        <v>765</v>
      </c>
      <c r="F253" s="338" t="s">
        <v>942</v>
      </c>
      <c r="G253" s="338" t="s">
        <v>327</v>
      </c>
      <c r="H253" s="340">
        <v>328239</v>
      </c>
      <c r="I253" s="341">
        <v>328239</v>
      </c>
      <c r="J253" s="342">
        <v>328239</v>
      </c>
      <c r="K253" s="17"/>
      <c r="L253" s="17"/>
    </row>
    <row r="254" spans="1:12" ht="22.8">
      <c r="A254" s="337" t="s">
        <v>841</v>
      </c>
      <c r="B254" s="338" t="s">
        <v>837</v>
      </c>
      <c r="C254" s="338" t="s">
        <v>806</v>
      </c>
      <c r="D254" s="338" t="s">
        <v>889</v>
      </c>
      <c r="E254" s="338" t="s">
        <v>765</v>
      </c>
      <c r="F254" s="338" t="s">
        <v>942</v>
      </c>
      <c r="G254" s="338" t="s">
        <v>329</v>
      </c>
      <c r="H254" s="340">
        <v>328239</v>
      </c>
      <c r="I254" s="341">
        <v>328239</v>
      </c>
      <c r="J254" s="342">
        <v>328239</v>
      </c>
      <c r="K254" s="17"/>
      <c r="L254" s="17"/>
    </row>
    <row r="255" spans="1:12" ht="22.8">
      <c r="A255" s="337" t="s">
        <v>943</v>
      </c>
      <c r="B255" s="338" t="s">
        <v>837</v>
      </c>
      <c r="C255" s="338" t="s">
        <v>806</v>
      </c>
      <c r="D255" s="338" t="s">
        <v>889</v>
      </c>
      <c r="E255" s="338" t="s">
        <v>765</v>
      </c>
      <c r="F255" s="338" t="s">
        <v>944</v>
      </c>
      <c r="G255" s="339" t="s">
        <v>780</v>
      </c>
      <c r="H255" s="340">
        <v>414000</v>
      </c>
      <c r="I255" s="341">
        <v>414000</v>
      </c>
      <c r="J255" s="342">
        <v>414000</v>
      </c>
      <c r="K255" s="17"/>
      <c r="L255" s="17"/>
    </row>
    <row r="256" spans="1:12" ht="45.6">
      <c r="A256" s="337" t="s">
        <v>856</v>
      </c>
      <c r="B256" s="338" t="s">
        <v>837</v>
      </c>
      <c r="C256" s="338" t="s">
        <v>806</v>
      </c>
      <c r="D256" s="338" t="s">
        <v>889</v>
      </c>
      <c r="E256" s="338" t="s">
        <v>765</v>
      </c>
      <c r="F256" s="338" t="s">
        <v>944</v>
      </c>
      <c r="G256" s="338" t="s">
        <v>493</v>
      </c>
      <c r="H256" s="340">
        <v>414000</v>
      </c>
      <c r="I256" s="341">
        <v>414000</v>
      </c>
      <c r="J256" s="342">
        <v>414000</v>
      </c>
      <c r="K256" s="17"/>
      <c r="L256" s="17"/>
    </row>
    <row r="257" spans="1:12" ht="22.8">
      <c r="A257" s="337" t="s">
        <v>943</v>
      </c>
      <c r="B257" s="338" t="s">
        <v>837</v>
      </c>
      <c r="C257" s="338" t="s">
        <v>806</v>
      </c>
      <c r="D257" s="338" t="s">
        <v>889</v>
      </c>
      <c r="E257" s="338" t="s">
        <v>765</v>
      </c>
      <c r="F257" s="338" t="s">
        <v>944</v>
      </c>
      <c r="G257" s="338" t="s">
        <v>495</v>
      </c>
      <c r="H257" s="340">
        <v>414000</v>
      </c>
      <c r="I257" s="341">
        <v>414000</v>
      </c>
      <c r="J257" s="342">
        <v>414000</v>
      </c>
      <c r="K257" s="17"/>
      <c r="L257" s="17"/>
    </row>
    <row r="258" spans="1:12" ht="91.2">
      <c r="A258" s="330" t="s">
        <v>945</v>
      </c>
      <c r="B258" s="331" t="s">
        <v>837</v>
      </c>
      <c r="C258" s="331" t="s">
        <v>806</v>
      </c>
      <c r="D258" s="331" t="s">
        <v>946</v>
      </c>
      <c r="E258" s="332" t="s">
        <v>780</v>
      </c>
      <c r="F258" s="332" t="s">
        <v>780</v>
      </c>
      <c r="G258" s="332" t="s">
        <v>780</v>
      </c>
      <c r="H258" s="333">
        <f>H259</f>
        <v>1040626.02</v>
      </c>
      <c r="I258" s="334">
        <f t="shared" ref="I258:J259" si="24">I259</f>
        <v>638895.99</v>
      </c>
      <c r="J258" s="335">
        <f t="shared" si="24"/>
        <v>611995.11</v>
      </c>
      <c r="K258" s="17"/>
      <c r="L258" s="17"/>
    </row>
    <row r="259" spans="1:12" ht="45.6">
      <c r="A259" s="330" t="s">
        <v>908</v>
      </c>
      <c r="B259" s="331" t="s">
        <v>837</v>
      </c>
      <c r="C259" s="331" t="s">
        <v>806</v>
      </c>
      <c r="D259" s="331" t="s">
        <v>946</v>
      </c>
      <c r="E259" s="331" t="s">
        <v>765</v>
      </c>
      <c r="F259" s="336" t="s">
        <v>780</v>
      </c>
      <c r="G259" s="336" t="s">
        <v>780</v>
      </c>
      <c r="H259" s="333">
        <f>H260</f>
        <v>1040626.02</v>
      </c>
      <c r="I259" s="334">
        <f t="shared" si="24"/>
        <v>638895.99</v>
      </c>
      <c r="J259" s="335">
        <f t="shared" si="24"/>
        <v>611995.11</v>
      </c>
      <c r="K259" s="17"/>
      <c r="L259" s="17"/>
    </row>
    <row r="260" spans="1:12" ht="68.400000000000006">
      <c r="A260" s="337" t="s">
        <v>945</v>
      </c>
      <c r="B260" s="338" t="s">
        <v>837</v>
      </c>
      <c r="C260" s="338" t="s">
        <v>806</v>
      </c>
      <c r="D260" s="338" t="s">
        <v>946</v>
      </c>
      <c r="E260" s="338" t="s">
        <v>765</v>
      </c>
      <c r="F260" s="338" t="s">
        <v>947</v>
      </c>
      <c r="G260" s="339" t="s">
        <v>780</v>
      </c>
      <c r="H260" s="340">
        <v>1040626.02</v>
      </c>
      <c r="I260" s="341">
        <v>638895.99</v>
      </c>
      <c r="J260" s="342">
        <v>611995.11</v>
      </c>
      <c r="K260" s="17"/>
      <c r="L260" s="17"/>
    </row>
    <row r="261" spans="1:12" ht="68.400000000000006">
      <c r="A261" s="337" t="s">
        <v>840</v>
      </c>
      <c r="B261" s="338" t="s">
        <v>837</v>
      </c>
      <c r="C261" s="338" t="s">
        <v>806</v>
      </c>
      <c r="D261" s="338" t="s">
        <v>946</v>
      </c>
      <c r="E261" s="338" t="s">
        <v>765</v>
      </c>
      <c r="F261" s="338" t="s">
        <v>947</v>
      </c>
      <c r="G261" s="338" t="s">
        <v>327</v>
      </c>
      <c r="H261" s="340">
        <v>1040626.02</v>
      </c>
      <c r="I261" s="341">
        <v>638895.99</v>
      </c>
      <c r="J261" s="342">
        <v>611995.11</v>
      </c>
      <c r="K261" s="17"/>
      <c r="L261" s="17"/>
    </row>
    <row r="262" spans="1:12" ht="22.8">
      <c r="A262" s="337" t="s">
        <v>841</v>
      </c>
      <c r="B262" s="338" t="s">
        <v>837</v>
      </c>
      <c r="C262" s="338" t="s">
        <v>806</v>
      </c>
      <c r="D262" s="338" t="s">
        <v>946</v>
      </c>
      <c r="E262" s="338" t="s">
        <v>765</v>
      </c>
      <c r="F262" s="338" t="s">
        <v>947</v>
      </c>
      <c r="G262" s="338" t="s">
        <v>329</v>
      </c>
      <c r="H262" s="340">
        <v>1040626.02</v>
      </c>
      <c r="I262" s="341">
        <v>638895.99</v>
      </c>
      <c r="J262" s="342">
        <v>611995.11</v>
      </c>
      <c r="K262" s="17"/>
      <c r="L262" s="17"/>
    </row>
    <row r="263" spans="1:12" ht="22.8">
      <c r="A263" s="330" t="s">
        <v>948</v>
      </c>
      <c r="B263" s="331" t="s">
        <v>837</v>
      </c>
      <c r="C263" s="331" t="s">
        <v>806</v>
      </c>
      <c r="D263" s="331" t="s">
        <v>802</v>
      </c>
      <c r="E263" s="332" t="s">
        <v>780</v>
      </c>
      <c r="F263" s="332" t="s">
        <v>780</v>
      </c>
      <c r="G263" s="332" t="s">
        <v>780</v>
      </c>
      <c r="H263" s="333">
        <f>H264</f>
        <v>67845184.590000004</v>
      </c>
      <c r="I263" s="334">
        <f t="shared" ref="I263:J263" si="25">I264</f>
        <v>67845184.590000004</v>
      </c>
      <c r="J263" s="335">
        <f t="shared" si="25"/>
        <v>66110071.530000001</v>
      </c>
      <c r="K263" s="17"/>
      <c r="L263" s="17"/>
    </row>
    <row r="264" spans="1:12" ht="45.6">
      <c r="A264" s="330" t="s">
        <v>908</v>
      </c>
      <c r="B264" s="331" t="s">
        <v>837</v>
      </c>
      <c r="C264" s="331" t="s">
        <v>806</v>
      </c>
      <c r="D264" s="331" t="s">
        <v>802</v>
      </c>
      <c r="E264" s="331" t="s">
        <v>765</v>
      </c>
      <c r="F264" s="336" t="s">
        <v>780</v>
      </c>
      <c r="G264" s="336" t="s">
        <v>780</v>
      </c>
      <c r="H264" s="333">
        <f>H265+H269</f>
        <v>67845184.590000004</v>
      </c>
      <c r="I264" s="334">
        <f t="shared" ref="I264:J264" si="26">I265+I269</f>
        <v>67845184.590000004</v>
      </c>
      <c r="J264" s="335">
        <f t="shared" si="26"/>
        <v>66110071.530000001</v>
      </c>
      <c r="K264" s="17"/>
      <c r="L264" s="17"/>
    </row>
    <row r="265" spans="1:12" ht="45.6">
      <c r="A265" s="337" t="s">
        <v>949</v>
      </c>
      <c r="B265" s="338" t="s">
        <v>837</v>
      </c>
      <c r="C265" s="338" t="s">
        <v>806</v>
      </c>
      <c r="D265" s="338" t="s">
        <v>802</v>
      </c>
      <c r="E265" s="338" t="s">
        <v>765</v>
      </c>
      <c r="F265" s="338" t="s">
        <v>950</v>
      </c>
      <c r="G265" s="339" t="s">
        <v>780</v>
      </c>
      <c r="H265" s="340">
        <v>26297508</v>
      </c>
      <c r="I265" s="341">
        <v>26297508</v>
      </c>
      <c r="J265" s="342">
        <v>26297508</v>
      </c>
      <c r="K265" s="17"/>
      <c r="L265" s="17"/>
    </row>
    <row r="266" spans="1:12" ht="68.400000000000006">
      <c r="A266" s="337" t="s">
        <v>840</v>
      </c>
      <c r="B266" s="338" t="s">
        <v>837</v>
      </c>
      <c r="C266" s="338" t="s">
        <v>806</v>
      </c>
      <c r="D266" s="338" t="s">
        <v>802</v>
      </c>
      <c r="E266" s="338" t="s">
        <v>765</v>
      </c>
      <c r="F266" s="338" t="s">
        <v>950</v>
      </c>
      <c r="G266" s="338" t="s">
        <v>327</v>
      </c>
      <c r="H266" s="340">
        <v>26297508</v>
      </c>
      <c r="I266" s="341">
        <v>26297508</v>
      </c>
      <c r="J266" s="342">
        <v>26297508</v>
      </c>
      <c r="K266" s="17"/>
      <c r="L266" s="17"/>
    </row>
    <row r="267" spans="1:12" ht="22.8">
      <c r="A267" s="337" t="s">
        <v>841</v>
      </c>
      <c r="B267" s="338" t="s">
        <v>837</v>
      </c>
      <c r="C267" s="338" t="s">
        <v>806</v>
      </c>
      <c r="D267" s="338" t="s">
        <v>802</v>
      </c>
      <c r="E267" s="338" t="s">
        <v>765</v>
      </c>
      <c r="F267" s="338" t="s">
        <v>950</v>
      </c>
      <c r="G267" s="338" t="s">
        <v>329</v>
      </c>
      <c r="H267" s="340">
        <v>24589698</v>
      </c>
      <c r="I267" s="341">
        <v>24589698</v>
      </c>
      <c r="J267" s="342">
        <v>24589698</v>
      </c>
      <c r="K267" s="17"/>
      <c r="L267" s="17"/>
    </row>
    <row r="268" spans="1:12" ht="22.8">
      <c r="A268" s="337" t="s">
        <v>916</v>
      </c>
      <c r="B268" s="338" t="s">
        <v>837</v>
      </c>
      <c r="C268" s="338" t="s">
        <v>806</v>
      </c>
      <c r="D268" s="338" t="s">
        <v>802</v>
      </c>
      <c r="E268" s="338" t="s">
        <v>765</v>
      </c>
      <c r="F268" s="338" t="s">
        <v>950</v>
      </c>
      <c r="G268" s="338" t="s">
        <v>457</v>
      </c>
      <c r="H268" s="340">
        <v>1707810</v>
      </c>
      <c r="I268" s="341">
        <v>1707810</v>
      </c>
      <c r="J268" s="342">
        <v>1707810</v>
      </c>
      <c r="K268" s="17"/>
      <c r="L268" s="17"/>
    </row>
    <row r="269" spans="1:12" ht="114">
      <c r="A269" s="337" t="s">
        <v>951</v>
      </c>
      <c r="B269" s="338" t="s">
        <v>837</v>
      </c>
      <c r="C269" s="338" t="s">
        <v>806</v>
      </c>
      <c r="D269" s="338" t="s">
        <v>802</v>
      </c>
      <c r="E269" s="338" t="s">
        <v>765</v>
      </c>
      <c r="F269" s="338" t="s">
        <v>952</v>
      </c>
      <c r="G269" s="339" t="s">
        <v>780</v>
      </c>
      <c r="H269" s="340">
        <v>41547676.590000004</v>
      </c>
      <c r="I269" s="341">
        <v>41547676.590000004</v>
      </c>
      <c r="J269" s="342">
        <v>39812563.530000001</v>
      </c>
      <c r="K269" s="17"/>
      <c r="L269" s="17"/>
    </row>
    <row r="270" spans="1:12" ht="68.400000000000006">
      <c r="A270" s="337" t="s">
        <v>840</v>
      </c>
      <c r="B270" s="338" t="s">
        <v>837</v>
      </c>
      <c r="C270" s="338" t="s">
        <v>806</v>
      </c>
      <c r="D270" s="338" t="s">
        <v>802</v>
      </c>
      <c r="E270" s="338" t="s">
        <v>765</v>
      </c>
      <c r="F270" s="338" t="s">
        <v>952</v>
      </c>
      <c r="G270" s="338" t="s">
        <v>327</v>
      </c>
      <c r="H270" s="340">
        <v>41547676.590000004</v>
      </c>
      <c r="I270" s="341">
        <v>41547676.590000004</v>
      </c>
      <c r="J270" s="342">
        <v>39812563.530000001</v>
      </c>
      <c r="K270" s="17"/>
      <c r="L270" s="17"/>
    </row>
    <row r="271" spans="1:12" ht="22.8">
      <c r="A271" s="337" t="s">
        <v>841</v>
      </c>
      <c r="B271" s="338" t="s">
        <v>837</v>
      </c>
      <c r="C271" s="338" t="s">
        <v>806</v>
      </c>
      <c r="D271" s="338" t="s">
        <v>802</v>
      </c>
      <c r="E271" s="338" t="s">
        <v>765</v>
      </c>
      <c r="F271" s="338" t="s">
        <v>952</v>
      </c>
      <c r="G271" s="338" t="s">
        <v>329</v>
      </c>
      <c r="H271" s="340">
        <v>41547676.590000004</v>
      </c>
      <c r="I271" s="341">
        <v>41547676.590000004</v>
      </c>
      <c r="J271" s="342">
        <v>39812563.530000001</v>
      </c>
      <c r="K271" s="17"/>
      <c r="L271" s="17"/>
    </row>
    <row r="272" spans="1:12" ht="45.6">
      <c r="A272" s="330" t="s">
        <v>953</v>
      </c>
      <c r="B272" s="331" t="s">
        <v>837</v>
      </c>
      <c r="C272" s="331" t="s">
        <v>806</v>
      </c>
      <c r="D272" s="331" t="s">
        <v>954</v>
      </c>
      <c r="E272" s="332" t="s">
        <v>780</v>
      </c>
      <c r="F272" s="332" t="s">
        <v>780</v>
      </c>
      <c r="G272" s="332" t="s">
        <v>780</v>
      </c>
      <c r="H272" s="333">
        <f>H273</f>
        <v>2411136</v>
      </c>
      <c r="I272" s="333">
        <f t="shared" ref="I272:J272" si="27">I273</f>
        <v>2411136</v>
      </c>
      <c r="J272" s="333">
        <f t="shared" si="27"/>
        <v>2411136</v>
      </c>
      <c r="K272" s="17"/>
      <c r="L272" s="17"/>
    </row>
    <row r="273" spans="1:12" ht="45.6">
      <c r="A273" s="330" t="s">
        <v>908</v>
      </c>
      <c r="B273" s="331" t="s">
        <v>837</v>
      </c>
      <c r="C273" s="331" t="s">
        <v>806</v>
      </c>
      <c r="D273" s="331" t="s">
        <v>954</v>
      </c>
      <c r="E273" s="331" t="s">
        <v>765</v>
      </c>
      <c r="F273" s="336" t="s">
        <v>780</v>
      </c>
      <c r="G273" s="336" t="s">
        <v>780</v>
      </c>
      <c r="H273" s="333">
        <f>H274</f>
        <v>2411136</v>
      </c>
      <c r="I273" s="333">
        <f t="shared" ref="I273:J273" si="28">I274</f>
        <v>2411136</v>
      </c>
      <c r="J273" s="333">
        <f t="shared" si="28"/>
        <v>2411136</v>
      </c>
      <c r="K273" s="17"/>
      <c r="L273" s="17"/>
    </row>
    <row r="274" spans="1:12" ht="45.6">
      <c r="A274" s="337" t="s">
        <v>953</v>
      </c>
      <c r="B274" s="338" t="s">
        <v>837</v>
      </c>
      <c r="C274" s="338" t="s">
        <v>806</v>
      </c>
      <c r="D274" s="338" t="s">
        <v>954</v>
      </c>
      <c r="E274" s="338" t="s">
        <v>765</v>
      </c>
      <c r="F274" s="338" t="s">
        <v>955</v>
      </c>
      <c r="G274" s="339" t="s">
        <v>780</v>
      </c>
      <c r="H274" s="340">
        <v>2411136</v>
      </c>
      <c r="I274" s="341">
        <v>2411136</v>
      </c>
      <c r="J274" s="342">
        <v>2411136</v>
      </c>
      <c r="K274" s="17"/>
      <c r="L274" s="17"/>
    </row>
    <row r="275" spans="1:12" ht="68.400000000000006">
      <c r="A275" s="337" t="s">
        <v>840</v>
      </c>
      <c r="B275" s="338" t="s">
        <v>837</v>
      </c>
      <c r="C275" s="338" t="s">
        <v>806</v>
      </c>
      <c r="D275" s="338" t="s">
        <v>954</v>
      </c>
      <c r="E275" s="338" t="s">
        <v>765</v>
      </c>
      <c r="F275" s="338" t="s">
        <v>955</v>
      </c>
      <c r="G275" s="338" t="s">
        <v>327</v>
      </c>
      <c r="H275" s="340">
        <v>2411136</v>
      </c>
      <c r="I275" s="341">
        <v>2411136</v>
      </c>
      <c r="J275" s="342">
        <v>2411136</v>
      </c>
      <c r="K275" s="17"/>
      <c r="L275" s="17"/>
    </row>
    <row r="276" spans="1:12" ht="22.8">
      <c r="A276" s="337" t="s">
        <v>841</v>
      </c>
      <c r="B276" s="338" t="s">
        <v>837</v>
      </c>
      <c r="C276" s="338" t="s">
        <v>806</v>
      </c>
      <c r="D276" s="338" t="s">
        <v>954</v>
      </c>
      <c r="E276" s="338" t="s">
        <v>765</v>
      </c>
      <c r="F276" s="338" t="s">
        <v>955</v>
      </c>
      <c r="G276" s="338" t="s">
        <v>329</v>
      </c>
      <c r="H276" s="340">
        <v>2411136</v>
      </c>
      <c r="I276" s="341">
        <v>2411136</v>
      </c>
      <c r="J276" s="342">
        <v>2411136</v>
      </c>
      <c r="K276" s="17"/>
      <c r="L276" s="17"/>
    </row>
    <row r="277" spans="1:12" ht="45.6">
      <c r="A277" s="330" t="s">
        <v>956</v>
      </c>
      <c r="B277" s="331" t="s">
        <v>837</v>
      </c>
      <c r="C277" s="331" t="s">
        <v>806</v>
      </c>
      <c r="D277" s="331" t="s">
        <v>957</v>
      </c>
      <c r="E277" s="332" t="s">
        <v>780</v>
      </c>
      <c r="F277" s="332" t="s">
        <v>780</v>
      </c>
      <c r="G277" s="332" t="s">
        <v>780</v>
      </c>
      <c r="H277" s="333">
        <f>H278</f>
        <v>10256400</v>
      </c>
      <c r="I277" s="334">
        <f t="shared" ref="I277:J278" si="29">I278</f>
        <v>10244400</v>
      </c>
      <c r="J277" s="335">
        <f t="shared" si="29"/>
        <v>10244400</v>
      </c>
      <c r="K277" s="17"/>
      <c r="L277" s="17"/>
    </row>
    <row r="278" spans="1:12" ht="45.6">
      <c r="A278" s="330" t="s">
        <v>908</v>
      </c>
      <c r="B278" s="331" t="s">
        <v>837</v>
      </c>
      <c r="C278" s="331" t="s">
        <v>806</v>
      </c>
      <c r="D278" s="331" t="s">
        <v>957</v>
      </c>
      <c r="E278" s="331" t="s">
        <v>765</v>
      </c>
      <c r="F278" s="336" t="s">
        <v>780</v>
      </c>
      <c r="G278" s="336" t="s">
        <v>780</v>
      </c>
      <c r="H278" s="333">
        <f>H279</f>
        <v>10256400</v>
      </c>
      <c r="I278" s="334">
        <f t="shared" si="29"/>
        <v>10244400</v>
      </c>
      <c r="J278" s="335">
        <f t="shared" si="29"/>
        <v>10244400</v>
      </c>
      <c r="K278" s="17"/>
      <c r="L278" s="17"/>
    </row>
    <row r="279" spans="1:12" ht="205.2">
      <c r="A279" s="337" t="s">
        <v>958</v>
      </c>
      <c r="B279" s="338" t="s">
        <v>837</v>
      </c>
      <c r="C279" s="338" t="s">
        <v>806</v>
      </c>
      <c r="D279" s="338" t="s">
        <v>957</v>
      </c>
      <c r="E279" s="338" t="s">
        <v>765</v>
      </c>
      <c r="F279" s="338" t="s">
        <v>959</v>
      </c>
      <c r="G279" s="339" t="s">
        <v>780</v>
      </c>
      <c r="H279" s="340">
        <v>10256400</v>
      </c>
      <c r="I279" s="341">
        <v>10244400</v>
      </c>
      <c r="J279" s="342">
        <v>10244400</v>
      </c>
      <c r="K279" s="17"/>
      <c r="L279" s="17"/>
    </row>
    <row r="280" spans="1:12" ht="45.6">
      <c r="A280" s="337" t="s">
        <v>856</v>
      </c>
      <c r="B280" s="338" t="s">
        <v>837</v>
      </c>
      <c r="C280" s="338" t="s">
        <v>806</v>
      </c>
      <c r="D280" s="338" t="s">
        <v>957</v>
      </c>
      <c r="E280" s="338" t="s">
        <v>765</v>
      </c>
      <c r="F280" s="338" t="s">
        <v>959</v>
      </c>
      <c r="G280" s="338" t="s">
        <v>493</v>
      </c>
      <c r="H280" s="340">
        <v>10256400</v>
      </c>
      <c r="I280" s="341">
        <v>10244400</v>
      </c>
      <c r="J280" s="342">
        <v>10244400</v>
      </c>
      <c r="K280" s="17"/>
      <c r="L280" s="17"/>
    </row>
    <row r="281" spans="1:12" ht="68.400000000000006">
      <c r="A281" s="337" t="s">
        <v>854</v>
      </c>
      <c r="B281" s="338" t="s">
        <v>837</v>
      </c>
      <c r="C281" s="338" t="s">
        <v>806</v>
      </c>
      <c r="D281" s="338" t="s">
        <v>957</v>
      </c>
      <c r="E281" s="338" t="s">
        <v>765</v>
      </c>
      <c r="F281" s="338" t="s">
        <v>959</v>
      </c>
      <c r="G281" s="338" t="s">
        <v>507</v>
      </c>
      <c r="H281" s="340">
        <v>10256400</v>
      </c>
      <c r="I281" s="341">
        <v>10244400</v>
      </c>
      <c r="J281" s="342">
        <v>10244400</v>
      </c>
      <c r="K281" s="17"/>
      <c r="L281" s="17"/>
    </row>
    <row r="282" spans="1:12" ht="114">
      <c r="A282" s="330" t="s">
        <v>960</v>
      </c>
      <c r="B282" s="331" t="s">
        <v>837</v>
      </c>
      <c r="C282" s="331" t="s">
        <v>806</v>
      </c>
      <c r="D282" s="331" t="s">
        <v>961</v>
      </c>
      <c r="E282" s="332" t="s">
        <v>780</v>
      </c>
      <c r="F282" s="332" t="s">
        <v>780</v>
      </c>
      <c r="G282" s="332" t="s">
        <v>780</v>
      </c>
      <c r="H282" s="333">
        <f>H283</f>
        <v>7807068</v>
      </c>
      <c r="I282" s="334">
        <f t="shared" ref="I282:J283" si="30">I283</f>
        <v>7807068</v>
      </c>
      <c r="J282" s="335">
        <f t="shared" si="30"/>
        <v>7807068</v>
      </c>
      <c r="K282" s="17"/>
      <c r="L282" s="17"/>
    </row>
    <row r="283" spans="1:12" ht="45.6">
      <c r="A283" s="330" t="s">
        <v>908</v>
      </c>
      <c r="B283" s="331" t="s">
        <v>837</v>
      </c>
      <c r="C283" s="331" t="s">
        <v>806</v>
      </c>
      <c r="D283" s="331" t="s">
        <v>961</v>
      </c>
      <c r="E283" s="331" t="s">
        <v>765</v>
      </c>
      <c r="F283" s="336" t="s">
        <v>780</v>
      </c>
      <c r="G283" s="336" t="s">
        <v>780</v>
      </c>
      <c r="H283" s="333">
        <f>H284</f>
        <v>7807068</v>
      </c>
      <c r="I283" s="333">
        <f t="shared" si="30"/>
        <v>7807068</v>
      </c>
      <c r="J283" s="333">
        <f t="shared" si="30"/>
        <v>7807068</v>
      </c>
      <c r="K283" s="17"/>
      <c r="L283" s="17"/>
    </row>
    <row r="284" spans="1:12" ht="114">
      <c r="A284" s="337" t="s">
        <v>962</v>
      </c>
      <c r="B284" s="338" t="s">
        <v>837</v>
      </c>
      <c r="C284" s="338" t="s">
        <v>806</v>
      </c>
      <c r="D284" s="338" t="s">
        <v>961</v>
      </c>
      <c r="E284" s="338" t="s">
        <v>765</v>
      </c>
      <c r="F284" s="338" t="s">
        <v>963</v>
      </c>
      <c r="G284" s="339" t="s">
        <v>780</v>
      </c>
      <c r="H284" s="340">
        <v>7807068</v>
      </c>
      <c r="I284" s="341">
        <v>7807068</v>
      </c>
      <c r="J284" s="342">
        <v>7807068</v>
      </c>
      <c r="K284" s="17"/>
      <c r="L284" s="17"/>
    </row>
    <row r="285" spans="1:12" ht="45.6">
      <c r="A285" s="337" t="s">
        <v>856</v>
      </c>
      <c r="B285" s="338" t="s">
        <v>837</v>
      </c>
      <c r="C285" s="338" t="s">
        <v>806</v>
      </c>
      <c r="D285" s="338" t="s">
        <v>961</v>
      </c>
      <c r="E285" s="338" t="s">
        <v>765</v>
      </c>
      <c r="F285" s="338" t="s">
        <v>963</v>
      </c>
      <c r="G285" s="338" t="s">
        <v>493</v>
      </c>
      <c r="H285" s="340">
        <v>7807068</v>
      </c>
      <c r="I285" s="341">
        <v>7807068</v>
      </c>
      <c r="J285" s="342">
        <v>7807068</v>
      </c>
      <c r="K285" s="17"/>
      <c r="L285" s="17"/>
    </row>
    <row r="286" spans="1:12" ht="68.400000000000006">
      <c r="A286" s="337" t="s">
        <v>854</v>
      </c>
      <c r="B286" s="338" t="s">
        <v>837</v>
      </c>
      <c r="C286" s="338" t="s">
        <v>806</v>
      </c>
      <c r="D286" s="338" t="s">
        <v>961</v>
      </c>
      <c r="E286" s="338" t="s">
        <v>765</v>
      </c>
      <c r="F286" s="338" t="s">
        <v>963</v>
      </c>
      <c r="G286" s="338" t="s">
        <v>507</v>
      </c>
      <c r="H286" s="340">
        <v>7807068</v>
      </c>
      <c r="I286" s="341">
        <v>7807068</v>
      </c>
      <c r="J286" s="342">
        <v>7807068</v>
      </c>
      <c r="K286" s="17"/>
      <c r="L286" s="17"/>
    </row>
    <row r="287" spans="1:12" ht="114">
      <c r="A287" s="330" t="s">
        <v>964</v>
      </c>
      <c r="B287" s="331" t="s">
        <v>837</v>
      </c>
      <c r="C287" s="331" t="s">
        <v>806</v>
      </c>
      <c r="D287" s="331">
        <v>14</v>
      </c>
      <c r="E287" s="331" t="s">
        <v>765</v>
      </c>
      <c r="F287" s="331" t="s">
        <v>965</v>
      </c>
      <c r="G287" s="331" t="s">
        <v>780</v>
      </c>
      <c r="H287" s="333">
        <f>H288</f>
        <v>29607480</v>
      </c>
      <c r="I287" s="333">
        <f t="shared" ref="I287:J287" si="31">I288</f>
        <v>29295000</v>
      </c>
      <c r="J287" s="333">
        <f t="shared" si="31"/>
        <v>29295000</v>
      </c>
      <c r="K287" s="17"/>
      <c r="L287" s="17"/>
    </row>
    <row r="288" spans="1:12" ht="68.400000000000006">
      <c r="A288" s="337" t="s">
        <v>840</v>
      </c>
      <c r="B288" s="338" t="s">
        <v>837</v>
      </c>
      <c r="C288" s="338" t="s">
        <v>806</v>
      </c>
      <c r="D288" s="338">
        <v>14</v>
      </c>
      <c r="E288" s="338" t="s">
        <v>765</v>
      </c>
      <c r="F288" s="338" t="s">
        <v>965</v>
      </c>
      <c r="G288" s="338" t="s">
        <v>327</v>
      </c>
      <c r="H288" s="340">
        <v>29607480</v>
      </c>
      <c r="I288" s="341">
        <v>29295000</v>
      </c>
      <c r="J288" s="342">
        <v>29295000</v>
      </c>
      <c r="K288" s="17"/>
      <c r="L288" s="17"/>
    </row>
    <row r="289" spans="1:12" ht="22.8">
      <c r="A289" s="337" t="s">
        <v>841</v>
      </c>
      <c r="B289" s="338" t="s">
        <v>837</v>
      </c>
      <c r="C289" s="338" t="s">
        <v>806</v>
      </c>
      <c r="D289" s="338">
        <v>14</v>
      </c>
      <c r="E289" s="338" t="s">
        <v>765</v>
      </c>
      <c r="F289" s="338" t="s">
        <v>965</v>
      </c>
      <c r="G289" s="338" t="s">
        <v>329</v>
      </c>
      <c r="H289" s="340">
        <v>29607480</v>
      </c>
      <c r="I289" s="341">
        <v>29295000</v>
      </c>
      <c r="J289" s="342">
        <v>29295000</v>
      </c>
      <c r="K289" s="17"/>
      <c r="L289" s="17"/>
    </row>
    <row r="290" spans="1:12" ht="45.6">
      <c r="A290" s="330" t="s">
        <v>966</v>
      </c>
      <c r="B290" s="331" t="s">
        <v>837</v>
      </c>
      <c r="C290" s="331" t="s">
        <v>806</v>
      </c>
      <c r="D290" s="331" t="s">
        <v>967</v>
      </c>
      <c r="E290" s="332" t="s">
        <v>780</v>
      </c>
      <c r="F290" s="332" t="s">
        <v>780</v>
      </c>
      <c r="G290" s="332" t="s">
        <v>780</v>
      </c>
      <c r="H290" s="333">
        <f>H291</f>
        <v>1017000</v>
      </c>
      <c r="I290" s="334">
        <f>I291</f>
        <v>0</v>
      </c>
      <c r="J290" s="335">
        <f>J291</f>
        <v>0</v>
      </c>
      <c r="K290" s="17"/>
      <c r="L290" s="17"/>
    </row>
    <row r="291" spans="1:12" ht="22.8">
      <c r="A291" s="330" t="s">
        <v>807</v>
      </c>
      <c r="B291" s="331" t="s">
        <v>837</v>
      </c>
      <c r="C291" s="331" t="s">
        <v>806</v>
      </c>
      <c r="D291" s="331" t="s">
        <v>967</v>
      </c>
      <c r="E291" s="331" t="s">
        <v>689</v>
      </c>
      <c r="F291" s="336" t="s">
        <v>780</v>
      </c>
      <c r="G291" s="336" t="s">
        <v>780</v>
      </c>
      <c r="H291" s="333">
        <f>H292+H295+H301+H298+H304+H307+H310</f>
        <v>1017000</v>
      </c>
      <c r="I291" s="334">
        <f t="shared" ref="I291:J291" si="32">I292+I295+I301+I298+I304+I307+I310</f>
        <v>0</v>
      </c>
      <c r="J291" s="335">
        <f t="shared" si="32"/>
        <v>0</v>
      </c>
      <c r="K291" s="17"/>
      <c r="L291" s="17"/>
    </row>
    <row r="292" spans="1:12" ht="68.400000000000006">
      <c r="A292" s="337" t="s">
        <v>968</v>
      </c>
      <c r="B292" s="338" t="s">
        <v>837</v>
      </c>
      <c r="C292" s="338" t="s">
        <v>806</v>
      </c>
      <c r="D292" s="338" t="s">
        <v>967</v>
      </c>
      <c r="E292" s="338" t="s">
        <v>689</v>
      </c>
      <c r="F292" s="338" t="s">
        <v>969</v>
      </c>
      <c r="G292" s="339" t="s">
        <v>780</v>
      </c>
      <c r="H292" s="340">
        <v>1017000</v>
      </c>
      <c r="I292" s="341">
        <v>0</v>
      </c>
      <c r="J292" s="342">
        <v>0</v>
      </c>
      <c r="K292" s="17"/>
      <c r="L292" s="17"/>
    </row>
    <row r="293" spans="1:12" ht="68.400000000000006">
      <c r="A293" s="337" t="s">
        <v>873</v>
      </c>
      <c r="B293" s="338" t="s">
        <v>837</v>
      </c>
      <c r="C293" s="338" t="s">
        <v>806</v>
      </c>
      <c r="D293" s="338" t="s">
        <v>967</v>
      </c>
      <c r="E293" s="338" t="s">
        <v>689</v>
      </c>
      <c r="F293" s="338" t="s">
        <v>969</v>
      </c>
      <c r="G293" s="338" t="s">
        <v>384</v>
      </c>
      <c r="H293" s="340">
        <v>1017000</v>
      </c>
      <c r="I293" s="341">
        <v>0</v>
      </c>
      <c r="J293" s="342">
        <v>0</v>
      </c>
      <c r="K293" s="17"/>
      <c r="L293" s="17"/>
    </row>
    <row r="294" spans="1:12" ht="22.8">
      <c r="A294" s="337" t="s">
        <v>874</v>
      </c>
      <c r="B294" s="338" t="s">
        <v>837</v>
      </c>
      <c r="C294" s="338" t="s">
        <v>806</v>
      </c>
      <c r="D294" s="338" t="s">
        <v>967</v>
      </c>
      <c r="E294" s="338" t="s">
        <v>689</v>
      </c>
      <c r="F294" s="338" t="s">
        <v>969</v>
      </c>
      <c r="G294" s="338" t="s">
        <v>386</v>
      </c>
      <c r="H294" s="340">
        <v>1017000</v>
      </c>
      <c r="I294" s="341">
        <v>0</v>
      </c>
      <c r="J294" s="342">
        <v>0</v>
      </c>
      <c r="K294" s="17"/>
      <c r="L294" s="17"/>
    </row>
    <row r="295" spans="1:12" ht="22.8" hidden="1">
      <c r="A295" s="337"/>
      <c r="B295" s="338"/>
      <c r="C295" s="338"/>
      <c r="D295" s="338"/>
      <c r="E295" s="338"/>
      <c r="F295" s="338"/>
      <c r="G295" s="338"/>
      <c r="H295" s="340"/>
      <c r="I295" s="341"/>
      <c r="J295" s="342"/>
      <c r="K295" s="17"/>
      <c r="L295" s="17"/>
    </row>
    <row r="296" spans="1:12" ht="22.8" hidden="1">
      <c r="A296" s="337"/>
      <c r="B296" s="338"/>
      <c r="C296" s="338"/>
      <c r="D296" s="338"/>
      <c r="E296" s="338"/>
      <c r="F296" s="338"/>
      <c r="G296" s="338"/>
      <c r="H296" s="340"/>
      <c r="I296" s="341"/>
      <c r="J296" s="342"/>
      <c r="K296" s="17"/>
      <c r="L296" s="17"/>
    </row>
    <row r="297" spans="1:12" ht="22.8" hidden="1">
      <c r="A297" s="337"/>
      <c r="B297" s="338"/>
      <c r="C297" s="338"/>
      <c r="D297" s="338"/>
      <c r="E297" s="338"/>
      <c r="F297" s="338"/>
      <c r="G297" s="338"/>
      <c r="H297" s="340"/>
      <c r="I297" s="341"/>
      <c r="J297" s="342"/>
      <c r="K297" s="17"/>
      <c r="L297" s="17"/>
    </row>
    <row r="298" spans="1:12" ht="22.8" hidden="1">
      <c r="A298" s="337"/>
      <c r="B298" s="338"/>
      <c r="C298" s="338"/>
      <c r="D298" s="338"/>
      <c r="E298" s="338"/>
      <c r="F298" s="338"/>
      <c r="G298" s="338"/>
      <c r="H298" s="340"/>
      <c r="I298" s="341"/>
      <c r="J298" s="342"/>
      <c r="K298" s="17"/>
      <c r="L298" s="17"/>
    </row>
    <row r="299" spans="1:12" ht="22.8" hidden="1">
      <c r="A299" s="337"/>
      <c r="B299" s="338"/>
      <c r="C299" s="338"/>
      <c r="D299" s="338"/>
      <c r="E299" s="338"/>
      <c r="F299" s="338"/>
      <c r="G299" s="338"/>
      <c r="H299" s="340"/>
      <c r="I299" s="341"/>
      <c r="J299" s="342"/>
      <c r="K299" s="17"/>
      <c r="L299" s="17"/>
    </row>
    <row r="300" spans="1:12" ht="22.8" hidden="1">
      <c r="A300" s="337"/>
      <c r="B300" s="338"/>
      <c r="C300" s="338"/>
      <c r="D300" s="338"/>
      <c r="E300" s="338"/>
      <c r="F300" s="338"/>
      <c r="G300" s="338"/>
      <c r="H300" s="340"/>
      <c r="I300" s="341"/>
      <c r="J300" s="342"/>
      <c r="K300" s="17"/>
      <c r="L300" s="17"/>
    </row>
    <row r="301" spans="1:12" ht="22.8" hidden="1">
      <c r="A301" s="337"/>
      <c r="B301" s="338"/>
      <c r="C301" s="338"/>
      <c r="D301" s="338"/>
      <c r="E301" s="338"/>
      <c r="F301" s="338"/>
      <c r="G301" s="338"/>
      <c r="H301" s="340"/>
      <c r="I301" s="341"/>
      <c r="J301" s="342"/>
      <c r="K301" s="17"/>
      <c r="L301" s="17"/>
    </row>
    <row r="302" spans="1:12" ht="22.8" hidden="1">
      <c r="A302" s="337"/>
      <c r="B302" s="338"/>
      <c r="C302" s="338"/>
      <c r="D302" s="338"/>
      <c r="E302" s="338"/>
      <c r="F302" s="338"/>
      <c r="G302" s="338"/>
      <c r="H302" s="340"/>
      <c r="I302" s="341"/>
      <c r="J302" s="342"/>
      <c r="K302" s="17"/>
      <c r="L302" s="17"/>
    </row>
    <row r="303" spans="1:12" ht="22.8" hidden="1">
      <c r="A303" s="337"/>
      <c r="B303" s="338"/>
      <c r="C303" s="338"/>
      <c r="D303" s="338"/>
      <c r="E303" s="338"/>
      <c r="F303" s="338"/>
      <c r="G303" s="338"/>
      <c r="H303" s="340"/>
      <c r="I303" s="341"/>
      <c r="J303" s="342"/>
      <c r="K303" s="17"/>
      <c r="L303" s="17"/>
    </row>
    <row r="304" spans="1:12" ht="22.8" hidden="1">
      <c r="A304" s="337"/>
      <c r="B304" s="338"/>
      <c r="C304" s="338"/>
      <c r="D304" s="338"/>
      <c r="E304" s="338"/>
      <c r="F304" s="338"/>
      <c r="G304" s="338"/>
      <c r="H304" s="340"/>
      <c r="I304" s="341"/>
      <c r="J304" s="342"/>
      <c r="K304" s="17"/>
      <c r="L304" s="17"/>
    </row>
    <row r="305" spans="1:12" ht="22.8" hidden="1">
      <c r="A305" s="337"/>
      <c r="B305" s="338"/>
      <c r="C305" s="338"/>
      <c r="D305" s="338"/>
      <c r="E305" s="338"/>
      <c r="F305" s="338"/>
      <c r="G305" s="338"/>
      <c r="H305" s="340"/>
      <c r="I305" s="341"/>
      <c r="J305" s="342"/>
      <c r="K305" s="17"/>
      <c r="L305" s="17"/>
    </row>
    <row r="306" spans="1:12" ht="22.8" hidden="1">
      <c r="A306" s="337"/>
      <c r="B306" s="338"/>
      <c r="C306" s="338"/>
      <c r="D306" s="338"/>
      <c r="E306" s="338"/>
      <c r="F306" s="338"/>
      <c r="G306" s="338"/>
      <c r="H306" s="340"/>
      <c r="I306" s="341"/>
      <c r="J306" s="342"/>
      <c r="K306" s="17"/>
      <c r="L306" s="17"/>
    </row>
    <row r="307" spans="1:12" ht="22.8" hidden="1">
      <c r="A307" s="337"/>
      <c r="B307" s="338"/>
      <c r="C307" s="338"/>
      <c r="D307" s="338"/>
      <c r="E307" s="338"/>
      <c r="F307" s="338"/>
      <c r="G307" s="339"/>
      <c r="H307" s="340"/>
      <c r="I307" s="341"/>
      <c r="J307" s="342"/>
      <c r="K307" s="17"/>
      <c r="L307" s="17"/>
    </row>
    <row r="308" spans="1:12" ht="22.8" hidden="1">
      <c r="A308" s="337"/>
      <c r="B308" s="338"/>
      <c r="C308" s="338"/>
      <c r="D308" s="338"/>
      <c r="E308" s="338"/>
      <c r="F308" s="338"/>
      <c r="G308" s="338"/>
      <c r="H308" s="340"/>
      <c r="I308" s="341"/>
      <c r="J308" s="342"/>
      <c r="K308" s="17"/>
      <c r="L308" s="17"/>
    </row>
    <row r="309" spans="1:12" ht="22.8" hidden="1">
      <c r="A309" s="337"/>
      <c r="B309" s="338"/>
      <c r="C309" s="338"/>
      <c r="D309" s="338"/>
      <c r="E309" s="338"/>
      <c r="F309" s="338"/>
      <c r="G309" s="338"/>
      <c r="H309" s="340"/>
      <c r="I309" s="341"/>
      <c r="J309" s="342"/>
      <c r="K309" s="17"/>
      <c r="L309" s="17"/>
    </row>
    <row r="310" spans="1:12" ht="22.8" hidden="1">
      <c r="A310" s="330"/>
      <c r="B310" s="338"/>
      <c r="C310" s="338"/>
      <c r="D310" s="338"/>
      <c r="E310" s="338"/>
      <c r="F310" s="338"/>
      <c r="G310" s="338"/>
      <c r="H310" s="340"/>
      <c r="I310" s="341"/>
      <c r="J310" s="342"/>
      <c r="K310" s="17"/>
      <c r="L310" s="17"/>
    </row>
    <row r="311" spans="1:12" ht="22.8" hidden="1">
      <c r="A311" s="337"/>
      <c r="B311" s="338"/>
      <c r="C311" s="338"/>
      <c r="D311" s="338"/>
      <c r="E311" s="338"/>
      <c r="F311" s="338"/>
      <c r="G311" s="338"/>
      <c r="H311" s="340"/>
      <c r="I311" s="341"/>
      <c r="J311" s="342"/>
      <c r="K311" s="17"/>
      <c r="L311" s="17"/>
    </row>
    <row r="312" spans="1:12" ht="22.8" hidden="1">
      <c r="A312" s="337"/>
      <c r="B312" s="338"/>
      <c r="C312" s="338"/>
      <c r="D312" s="338"/>
      <c r="E312" s="338"/>
      <c r="F312" s="338"/>
      <c r="G312" s="338"/>
      <c r="H312" s="340"/>
      <c r="I312" s="341"/>
      <c r="J312" s="342"/>
      <c r="K312" s="17"/>
      <c r="L312" s="17"/>
    </row>
    <row r="313" spans="1:12" ht="45.6">
      <c r="A313" s="330" t="s">
        <v>1255</v>
      </c>
      <c r="B313" s="331" t="s">
        <v>837</v>
      </c>
      <c r="C313" s="331">
        <v>0</v>
      </c>
      <c r="D313" s="331" t="s">
        <v>970</v>
      </c>
      <c r="E313" s="338"/>
      <c r="F313" s="338"/>
      <c r="G313" s="338"/>
      <c r="H313" s="333">
        <f>H314</f>
        <v>77754150.109999999</v>
      </c>
      <c r="I313" s="334">
        <v>0</v>
      </c>
      <c r="J313" s="335">
        <v>0</v>
      </c>
      <c r="K313" s="17"/>
      <c r="L313" s="17"/>
    </row>
    <row r="314" spans="1:12" ht="68.400000000000006">
      <c r="A314" s="337" t="s">
        <v>465</v>
      </c>
      <c r="B314" s="351" t="s">
        <v>837</v>
      </c>
      <c r="C314" s="338">
        <v>0</v>
      </c>
      <c r="D314" s="338" t="s">
        <v>970</v>
      </c>
      <c r="E314" s="338">
        <v>903</v>
      </c>
      <c r="F314" s="338" t="s">
        <v>971</v>
      </c>
      <c r="G314" s="338"/>
      <c r="H314" s="340">
        <v>77754150.109999999</v>
      </c>
      <c r="I314" s="341">
        <v>0</v>
      </c>
      <c r="J314" s="342">
        <v>0</v>
      </c>
      <c r="K314" s="17"/>
      <c r="L314" s="17"/>
    </row>
    <row r="315" spans="1:12" ht="68.400000000000006">
      <c r="A315" s="337" t="s">
        <v>326</v>
      </c>
      <c r="B315" s="351" t="s">
        <v>837</v>
      </c>
      <c r="C315" s="338">
        <v>0</v>
      </c>
      <c r="D315" s="338" t="s">
        <v>970</v>
      </c>
      <c r="E315" s="338">
        <v>903</v>
      </c>
      <c r="F315" s="338" t="s">
        <v>971</v>
      </c>
      <c r="G315" s="338">
        <v>600</v>
      </c>
      <c r="H315" s="340">
        <v>77754150.109999999</v>
      </c>
      <c r="I315" s="341">
        <v>0</v>
      </c>
      <c r="J315" s="342">
        <v>0</v>
      </c>
      <c r="K315" s="17"/>
      <c r="L315" s="17"/>
    </row>
    <row r="316" spans="1:12" ht="22.8">
      <c r="A316" s="337" t="s">
        <v>328</v>
      </c>
      <c r="B316" s="351" t="s">
        <v>837</v>
      </c>
      <c r="C316" s="338">
        <v>0</v>
      </c>
      <c r="D316" s="338" t="s">
        <v>970</v>
      </c>
      <c r="E316" s="338">
        <v>903</v>
      </c>
      <c r="F316" s="338" t="s">
        <v>971</v>
      </c>
      <c r="G316" s="338">
        <v>610</v>
      </c>
      <c r="H316" s="340">
        <v>77754150.109999999</v>
      </c>
      <c r="I316" s="341">
        <v>0</v>
      </c>
      <c r="J316" s="342">
        <v>0</v>
      </c>
      <c r="K316" s="17"/>
      <c r="L316" s="17"/>
    </row>
    <row r="317" spans="1:12" ht="22.8" hidden="1">
      <c r="A317" s="330"/>
      <c r="B317" s="331"/>
      <c r="C317" s="331"/>
      <c r="D317" s="331"/>
      <c r="E317" s="331"/>
      <c r="F317" s="331"/>
      <c r="G317" s="331"/>
      <c r="H317" s="333">
        <v>813535.16</v>
      </c>
      <c r="I317" s="334"/>
      <c r="J317" s="335"/>
      <c r="K317" s="17"/>
      <c r="L317" s="17"/>
    </row>
    <row r="318" spans="1:12" ht="22.8" hidden="1">
      <c r="A318" s="337"/>
      <c r="B318" s="338"/>
      <c r="C318" s="338"/>
      <c r="D318" s="338"/>
      <c r="E318" s="338"/>
      <c r="F318" s="338"/>
      <c r="G318" s="338"/>
      <c r="H318" s="340">
        <v>813535.16</v>
      </c>
      <c r="I318" s="341"/>
      <c r="J318" s="342"/>
      <c r="K318" s="17"/>
      <c r="L318" s="17"/>
    </row>
    <row r="319" spans="1:12" ht="22.8" hidden="1">
      <c r="A319" s="337"/>
      <c r="B319" s="338"/>
      <c r="C319" s="338"/>
      <c r="D319" s="338"/>
      <c r="E319" s="338"/>
      <c r="F319" s="338"/>
      <c r="G319" s="338"/>
      <c r="H319" s="340">
        <v>813535.16</v>
      </c>
      <c r="I319" s="341"/>
      <c r="J319" s="342"/>
      <c r="K319" s="17"/>
      <c r="L319" s="17"/>
    </row>
    <row r="320" spans="1:12" ht="22.8" hidden="1">
      <c r="A320" s="352"/>
      <c r="B320" s="353"/>
      <c r="C320" s="353"/>
      <c r="D320" s="353"/>
      <c r="E320" s="353"/>
      <c r="F320" s="353"/>
      <c r="G320" s="353"/>
      <c r="H320" s="355"/>
      <c r="I320" s="356"/>
      <c r="J320" s="357"/>
      <c r="K320" s="17"/>
      <c r="L320" s="17"/>
    </row>
    <row r="321" spans="1:12" ht="22.8" hidden="1">
      <c r="A321" s="344"/>
      <c r="B321" s="345"/>
      <c r="C321" s="345"/>
      <c r="D321" s="345"/>
      <c r="E321" s="345"/>
      <c r="F321" s="345"/>
      <c r="G321" s="345"/>
      <c r="H321" s="347"/>
      <c r="I321" s="348"/>
      <c r="J321" s="349"/>
      <c r="K321" s="17"/>
      <c r="L321" s="17"/>
    </row>
    <row r="322" spans="1:12" ht="22.8" hidden="1">
      <c r="A322" s="344"/>
      <c r="B322" s="345"/>
      <c r="C322" s="345"/>
      <c r="D322" s="345"/>
      <c r="E322" s="345"/>
      <c r="F322" s="345"/>
      <c r="G322" s="345"/>
      <c r="H322" s="347"/>
      <c r="I322" s="348"/>
      <c r="J322" s="349"/>
      <c r="K322" s="17"/>
      <c r="L322" s="17"/>
    </row>
    <row r="323" spans="1:12" ht="22.8" hidden="1">
      <c r="A323" s="344"/>
      <c r="B323" s="345"/>
      <c r="C323" s="345"/>
      <c r="D323" s="345"/>
      <c r="E323" s="345"/>
      <c r="F323" s="345"/>
      <c r="G323" s="345"/>
      <c r="H323" s="347"/>
      <c r="I323" s="348"/>
      <c r="J323" s="349"/>
      <c r="K323" s="17"/>
      <c r="L323" s="17"/>
    </row>
    <row r="324" spans="1:12" ht="68.400000000000006">
      <c r="A324" s="330" t="s">
        <v>1267</v>
      </c>
      <c r="B324" s="331" t="s">
        <v>837</v>
      </c>
      <c r="C324" s="331">
        <v>0</v>
      </c>
      <c r="D324" s="331" t="s">
        <v>1266</v>
      </c>
      <c r="E324" s="338"/>
      <c r="F324" s="338"/>
      <c r="G324" s="338"/>
      <c r="H324" s="333">
        <f>H325</f>
        <v>4470948.22</v>
      </c>
      <c r="I324" s="333">
        <f t="shared" ref="I324:J324" si="33">I325</f>
        <v>4407421.03</v>
      </c>
      <c r="J324" s="333">
        <f t="shared" si="33"/>
        <v>4407421.03</v>
      </c>
      <c r="K324" s="17"/>
      <c r="L324" s="17"/>
    </row>
    <row r="325" spans="1:12" ht="136.80000000000001">
      <c r="A325" s="337" t="s">
        <v>1260</v>
      </c>
      <c r="B325" s="338" t="s">
        <v>837</v>
      </c>
      <c r="C325" s="338">
        <v>0</v>
      </c>
      <c r="D325" s="338" t="s">
        <v>1266</v>
      </c>
      <c r="E325" s="338">
        <v>903</v>
      </c>
      <c r="F325" s="338">
        <v>51790</v>
      </c>
      <c r="G325" s="338"/>
      <c r="H325" s="340">
        <v>4470948.22</v>
      </c>
      <c r="I325" s="341">
        <v>4407421.03</v>
      </c>
      <c r="J325" s="342">
        <v>4407421.03</v>
      </c>
      <c r="K325" s="17"/>
      <c r="L325" s="17"/>
    </row>
    <row r="326" spans="1:12" ht="68.400000000000006">
      <c r="A326" s="337" t="s">
        <v>326</v>
      </c>
      <c r="B326" s="338" t="s">
        <v>837</v>
      </c>
      <c r="C326" s="338">
        <v>0</v>
      </c>
      <c r="D326" s="338" t="s">
        <v>1266</v>
      </c>
      <c r="E326" s="338">
        <v>903</v>
      </c>
      <c r="F326" s="338">
        <v>51790</v>
      </c>
      <c r="G326" s="338">
        <v>600</v>
      </c>
      <c r="H326" s="340">
        <v>4470948.22</v>
      </c>
      <c r="I326" s="341">
        <v>4407421.03</v>
      </c>
      <c r="J326" s="342">
        <v>4407421.03</v>
      </c>
      <c r="K326" s="17"/>
      <c r="L326" s="17"/>
    </row>
    <row r="327" spans="1:12" ht="22.8">
      <c r="A327" s="337" t="s">
        <v>328</v>
      </c>
      <c r="B327" s="338" t="s">
        <v>837</v>
      </c>
      <c r="C327" s="338">
        <v>0</v>
      </c>
      <c r="D327" s="338" t="s">
        <v>1266</v>
      </c>
      <c r="E327" s="338">
        <v>903</v>
      </c>
      <c r="F327" s="338">
        <v>51790</v>
      </c>
      <c r="G327" s="338">
        <v>610</v>
      </c>
      <c r="H327" s="340">
        <v>4470948.22</v>
      </c>
      <c r="I327" s="341">
        <v>4407421.03</v>
      </c>
      <c r="J327" s="342">
        <v>4407421.03</v>
      </c>
      <c r="K327" s="17"/>
      <c r="L327" s="17"/>
    </row>
    <row r="328" spans="1:12" ht="68.400000000000006">
      <c r="A328" s="330" t="s">
        <v>972</v>
      </c>
      <c r="B328" s="331" t="s">
        <v>837</v>
      </c>
      <c r="C328" s="331" t="s">
        <v>806</v>
      </c>
      <c r="D328" s="331" t="s">
        <v>973</v>
      </c>
      <c r="E328" s="332" t="s">
        <v>780</v>
      </c>
      <c r="F328" s="332" t="s">
        <v>780</v>
      </c>
      <c r="G328" s="332" t="s">
        <v>780</v>
      </c>
      <c r="H328" s="333">
        <f t="shared" ref="H328:J329" si="34">H329</f>
        <v>7365928</v>
      </c>
      <c r="I328" s="334">
        <f t="shared" si="34"/>
        <v>7185229</v>
      </c>
      <c r="J328" s="335">
        <f t="shared" si="34"/>
        <v>7167229</v>
      </c>
      <c r="K328" s="17"/>
      <c r="L328" s="17"/>
    </row>
    <row r="329" spans="1:12" ht="45.6">
      <c r="A329" s="330" t="s">
        <v>908</v>
      </c>
      <c r="B329" s="331" t="s">
        <v>837</v>
      </c>
      <c r="C329" s="331" t="s">
        <v>806</v>
      </c>
      <c r="D329" s="331" t="s">
        <v>973</v>
      </c>
      <c r="E329" s="331" t="s">
        <v>765</v>
      </c>
      <c r="F329" s="336" t="s">
        <v>780</v>
      </c>
      <c r="G329" s="336" t="s">
        <v>780</v>
      </c>
      <c r="H329" s="333">
        <f t="shared" si="34"/>
        <v>7365928</v>
      </c>
      <c r="I329" s="334">
        <f t="shared" si="34"/>
        <v>7185229</v>
      </c>
      <c r="J329" s="335">
        <f t="shared" si="34"/>
        <v>7167229</v>
      </c>
      <c r="K329" s="17"/>
      <c r="L329" s="17"/>
    </row>
    <row r="330" spans="1:12" ht="68.400000000000006">
      <c r="A330" s="337" t="s">
        <v>886</v>
      </c>
      <c r="B330" s="338" t="s">
        <v>837</v>
      </c>
      <c r="C330" s="338" t="s">
        <v>806</v>
      </c>
      <c r="D330" s="338" t="s">
        <v>973</v>
      </c>
      <c r="E330" s="338" t="s">
        <v>765</v>
      </c>
      <c r="F330" s="338" t="s">
        <v>887</v>
      </c>
      <c r="G330" s="339" t="s">
        <v>780</v>
      </c>
      <c r="H330" s="340">
        <v>7365928</v>
      </c>
      <c r="I330" s="341">
        <v>7185229</v>
      </c>
      <c r="J330" s="342">
        <v>7167229</v>
      </c>
      <c r="K330" s="17"/>
      <c r="L330" s="17"/>
    </row>
    <row r="331" spans="1:12" ht="136.80000000000001">
      <c r="A331" s="337" t="s">
        <v>810</v>
      </c>
      <c r="B331" s="338" t="s">
        <v>837</v>
      </c>
      <c r="C331" s="338" t="s">
        <v>806</v>
      </c>
      <c r="D331" s="338" t="s">
        <v>973</v>
      </c>
      <c r="E331" s="338" t="s">
        <v>765</v>
      </c>
      <c r="F331" s="338" t="s">
        <v>887</v>
      </c>
      <c r="G331" s="338" t="s">
        <v>263</v>
      </c>
      <c r="H331" s="340">
        <v>7127197</v>
      </c>
      <c r="I331" s="341">
        <v>7127197</v>
      </c>
      <c r="J331" s="342">
        <v>7127197</v>
      </c>
      <c r="K331" s="17"/>
      <c r="L331" s="17"/>
    </row>
    <row r="332" spans="1:12" ht="45.6">
      <c r="A332" s="337" t="s">
        <v>820</v>
      </c>
      <c r="B332" s="338" t="s">
        <v>837</v>
      </c>
      <c r="C332" s="338" t="s">
        <v>806</v>
      </c>
      <c r="D332" s="338" t="s">
        <v>973</v>
      </c>
      <c r="E332" s="338" t="s">
        <v>765</v>
      </c>
      <c r="F332" s="338" t="s">
        <v>887</v>
      </c>
      <c r="G332" s="338" t="s">
        <v>363</v>
      </c>
      <c r="H332" s="340">
        <v>7127197</v>
      </c>
      <c r="I332" s="341">
        <v>7127197</v>
      </c>
      <c r="J332" s="342">
        <v>7127197</v>
      </c>
      <c r="K332" s="17"/>
      <c r="L332" s="17"/>
    </row>
    <row r="333" spans="1:12" ht="68.400000000000006">
      <c r="A333" s="337" t="s">
        <v>816</v>
      </c>
      <c r="B333" s="338" t="s">
        <v>837</v>
      </c>
      <c r="C333" s="338" t="s">
        <v>806</v>
      </c>
      <c r="D333" s="338" t="s">
        <v>973</v>
      </c>
      <c r="E333" s="338" t="s">
        <v>765</v>
      </c>
      <c r="F333" s="338" t="s">
        <v>887</v>
      </c>
      <c r="G333" s="338" t="s">
        <v>273</v>
      </c>
      <c r="H333" s="340">
        <v>238171</v>
      </c>
      <c r="I333" s="341">
        <v>58032</v>
      </c>
      <c r="J333" s="342">
        <v>40032</v>
      </c>
      <c r="K333" s="17"/>
      <c r="L333" s="17"/>
    </row>
    <row r="334" spans="1:12" ht="68.400000000000006">
      <c r="A334" s="337" t="s">
        <v>817</v>
      </c>
      <c r="B334" s="338" t="s">
        <v>837</v>
      </c>
      <c r="C334" s="338" t="s">
        <v>806</v>
      </c>
      <c r="D334" s="338" t="s">
        <v>973</v>
      </c>
      <c r="E334" s="338" t="s">
        <v>765</v>
      </c>
      <c r="F334" s="338" t="s">
        <v>887</v>
      </c>
      <c r="G334" s="338" t="s">
        <v>275</v>
      </c>
      <c r="H334" s="340">
        <v>238171</v>
      </c>
      <c r="I334" s="341">
        <v>58032</v>
      </c>
      <c r="J334" s="342">
        <v>40032</v>
      </c>
      <c r="K334" s="17"/>
      <c r="L334" s="17"/>
    </row>
    <row r="335" spans="1:12" ht="22.8">
      <c r="A335" s="337" t="s">
        <v>849</v>
      </c>
      <c r="B335" s="338" t="s">
        <v>837</v>
      </c>
      <c r="C335" s="338" t="s">
        <v>806</v>
      </c>
      <c r="D335" s="338" t="s">
        <v>973</v>
      </c>
      <c r="E335" s="338" t="s">
        <v>765</v>
      </c>
      <c r="F335" s="338" t="s">
        <v>887</v>
      </c>
      <c r="G335" s="338" t="s">
        <v>282</v>
      </c>
      <c r="H335" s="340">
        <v>560</v>
      </c>
      <c r="I335" s="341">
        <v>0</v>
      </c>
      <c r="J335" s="342">
        <v>0</v>
      </c>
      <c r="K335" s="17"/>
      <c r="L335" s="17"/>
    </row>
    <row r="336" spans="1:12" ht="22.8">
      <c r="A336" s="337" t="s">
        <v>898</v>
      </c>
      <c r="B336" s="338" t="s">
        <v>837</v>
      </c>
      <c r="C336" s="338" t="s">
        <v>806</v>
      </c>
      <c r="D336" s="338" t="s">
        <v>973</v>
      </c>
      <c r="E336" s="338" t="s">
        <v>765</v>
      </c>
      <c r="F336" s="338" t="s">
        <v>887</v>
      </c>
      <c r="G336" s="338" t="s">
        <v>284</v>
      </c>
      <c r="H336" s="340">
        <v>560</v>
      </c>
      <c r="I336" s="341">
        <v>0</v>
      </c>
      <c r="J336" s="342">
        <v>0</v>
      </c>
      <c r="K336" s="17"/>
      <c r="L336" s="17"/>
    </row>
    <row r="337" spans="1:14" ht="68.400000000000006">
      <c r="A337" s="330" t="s">
        <v>974</v>
      </c>
      <c r="B337" s="331" t="s">
        <v>837</v>
      </c>
      <c r="C337" s="331" t="s">
        <v>806</v>
      </c>
      <c r="D337" s="331" t="s">
        <v>975</v>
      </c>
      <c r="E337" s="332" t="s">
        <v>780</v>
      </c>
      <c r="F337" s="332" t="s">
        <v>780</v>
      </c>
      <c r="G337" s="332" t="s">
        <v>780</v>
      </c>
      <c r="H337" s="333">
        <f t="shared" ref="H337:J338" si="35">H338</f>
        <v>2332769</v>
      </c>
      <c r="I337" s="334">
        <f t="shared" si="35"/>
        <v>2332769</v>
      </c>
      <c r="J337" s="335">
        <f t="shared" si="35"/>
        <v>2332769</v>
      </c>
      <c r="K337" s="17"/>
      <c r="L337" s="17"/>
    </row>
    <row r="338" spans="1:14" ht="45.6">
      <c r="A338" s="330" t="s">
        <v>908</v>
      </c>
      <c r="B338" s="331" t="s">
        <v>837</v>
      </c>
      <c r="C338" s="331" t="s">
        <v>806</v>
      </c>
      <c r="D338" s="331" t="s">
        <v>975</v>
      </c>
      <c r="E338" s="331" t="s">
        <v>765</v>
      </c>
      <c r="F338" s="336" t="s">
        <v>780</v>
      </c>
      <c r="G338" s="336" t="s">
        <v>780</v>
      </c>
      <c r="H338" s="333">
        <f t="shared" si="35"/>
        <v>2332769</v>
      </c>
      <c r="I338" s="334">
        <f t="shared" si="35"/>
        <v>2332769</v>
      </c>
      <c r="J338" s="335">
        <f t="shared" si="35"/>
        <v>2332769</v>
      </c>
      <c r="K338" s="17"/>
      <c r="L338" s="17"/>
    </row>
    <row r="339" spans="1:14" ht="68.400000000000006">
      <c r="A339" s="337" t="s">
        <v>886</v>
      </c>
      <c r="B339" s="338" t="s">
        <v>837</v>
      </c>
      <c r="C339" s="338" t="s">
        <v>806</v>
      </c>
      <c r="D339" s="338" t="s">
        <v>975</v>
      </c>
      <c r="E339" s="338" t="s">
        <v>765</v>
      </c>
      <c r="F339" s="338" t="s">
        <v>887</v>
      </c>
      <c r="G339" s="339" t="s">
        <v>780</v>
      </c>
      <c r="H339" s="340">
        <v>2332769</v>
      </c>
      <c r="I339" s="341">
        <v>2332769</v>
      </c>
      <c r="J339" s="342">
        <v>2332769</v>
      </c>
      <c r="K339" s="17"/>
      <c r="L339" s="17"/>
    </row>
    <row r="340" spans="1:14" ht="136.80000000000001">
      <c r="A340" s="337" t="s">
        <v>810</v>
      </c>
      <c r="B340" s="338" t="s">
        <v>837</v>
      </c>
      <c r="C340" s="338" t="s">
        <v>806</v>
      </c>
      <c r="D340" s="338" t="s">
        <v>975</v>
      </c>
      <c r="E340" s="338" t="s">
        <v>765</v>
      </c>
      <c r="F340" s="338" t="s">
        <v>887</v>
      </c>
      <c r="G340" s="338" t="s">
        <v>263</v>
      </c>
      <c r="H340" s="340">
        <v>2332769</v>
      </c>
      <c r="I340" s="341">
        <v>2332769</v>
      </c>
      <c r="J340" s="342">
        <v>2332769</v>
      </c>
      <c r="K340" s="17"/>
      <c r="L340" s="17"/>
    </row>
    <row r="341" spans="1:14" ht="45.6" hidden="1">
      <c r="A341" s="337" t="s">
        <v>820</v>
      </c>
      <c r="B341" s="338" t="s">
        <v>837</v>
      </c>
      <c r="C341" s="338" t="s">
        <v>806</v>
      </c>
      <c r="D341" s="338" t="s">
        <v>975</v>
      </c>
      <c r="E341" s="338" t="s">
        <v>765</v>
      </c>
      <c r="F341" s="338" t="s">
        <v>887</v>
      </c>
      <c r="G341" s="338" t="s">
        <v>363</v>
      </c>
      <c r="H341" s="340">
        <v>2332769</v>
      </c>
      <c r="I341" s="341">
        <v>2332769</v>
      </c>
      <c r="J341" s="342">
        <v>2332769</v>
      </c>
      <c r="K341" s="17"/>
      <c r="L341" s="17"/>
    </row>
    <row r="342" spans="1:14" ht="68.400000000000006" hidden="1">
      <c r="A342" s="330" t="s">
        <v>976</v>
      </c>
      <c r="B342" s="338" t="s">
        <v>837</v>
      </c>
      <c r="C342" s="338" t="s">
        <v>806</v>
      </c>
      <c r="D342" s="338">
        <v>22</v>
      </c>
      <c r="E342" s="338"/>
      <c r="F342" s="338"/>
      <c r="G342" s="338"/>
      <c r="H342" s="333">
        <f>H343</f>
        <v>0</v>
      </c>
      <c r="I342" s="334">
        <f t="shared" ref="I342:J343" si="36">I343</f>
        <v>0</v>
      </c>
      <c r="J342" s="335">
        <f t="shared" si="36"/>
        <v>0</v>
      </c>
      <c r="K342" s="17"/>
      <c r="L342" s="17"/>
    </row>
    <row r="343" spans="1:14" ht="45.6" hidden="1">
      <c r="A343" s="330" t="s">
        <v>908</v>
      </c>
      <c r="B343" s="331" t="s">
        <v>837</v>
      </c>
      <c r="C343" s="331" t="s">
        <v>806</v>
      </c>
      <c r="D343" s="331">
        <v>22</v>
      </c>
      <c r="E343" s="331" t="s">
        <v>765</v>
      </c>
      <c r="F343" s="338"/>
      <c r="G343" s="338"/>
      <c r="H343" s="340">
        <f>H344</f>
        <v>0</v>
      </c>
      <c r="I343" s="341">
        <f t="shared" si="36"/>
        <v>0</v>
      </c>
      <c r="J343" s="342">
        <f t="shared" si="36"/>
        <v>0</v>
      </c>
      <c r="K343" s="17"/>
      <c r="L343" s="17"/>
    </row>
    <row r="344" spans="1:14" ht="68.400000000000006" hidden="1">
      <c r="A344" s="337" t="s">
        <v>977</v>
      </c>
      <c r="B344" s="338" t="s">
        <v>837</v>
      </c>
      <c r="C344" s="338" t="s">
        <v>806</v>
      </c>
      <c r="D344" s="338">
        <v>22</v>
      </c>
      <c r="E344" s="338" t="s">
        <v>765</v>
      </c>
      <c r="F344" s="338" t="s">
        <v>978</v>
      </c>
      <c r="G344" s="338"/>
      <c r="H344" s="340"/>
      <c r="I344" s="341">
        <v>0</v>
      </c>
      <c r="J344" s="342">
        <v>0</v>
      </c>
      <c r="K344" s="17"/>
      <c r="L344" s="17"/>
    </row>
    <row r="345" spans="1:14" ht="68.400000000000006" hidden="1">
      <c r="A345" s="337" t="s">
        <v>326</v>
      </c>
      <c r="B345" s="338" t="s">
        <v>837</v>
      </c>
      <c r="C345" s="338" t="s">
        <v>806</v>
      </c>
      <c r="D345" s="338">
        <v>22</v>
      </c>
      <c r="E345" s="338" t="s">
        <v>765</v>
      </c>
      <c r="F345" s="338" t="s">
        <v>978</v>
      </c>
      <c r="G345" s="338">
        <v>600</v>
      </c>
      <c r="H345" s="340"/>
      <c r="I345" s="341">
        <v>0</v>
      </c>
      <c r="J345" s="342">
        <v>0</v>
      </c>
      <c r="K345" s="17"/>
      <c r="L345" s="17"/>
    </row>
    <row r="346" spans="1:14" ht="22.8" hidden="1">
      <c r="A346" s="337" t="s">
        <v>328</v>
      </c>
      <c r="B346" s="338" t="s">
        <v>837</v>
      </c>
      <c r="C346" s="338" t="s">
        <v>806</v>
      </c>
      <c r="D346" s="338">
        <v>22</v>
      </c>
      <c r="E346" s="338" t="s">
        <v>765</v>
      </c>
      <c r="F346" s="338" t="s">
        <v>978</v>
      </c>
      <c r="G346" s="338">
        <v>610</v>
      </c>
      <c r="H346" s="340"/>
      <c r="I346" s="341">
        <v>0</v>
      </c>
      <c r="J346" s="342">
        <v>0</v>
      </c>
      <c r="K346" s="17"/>
      <c r="L346" s="17"/>
    </row>
    <row r="347" spans="1:14" ht="68.400000000000006">
      <c r="A347" s="330" t="s">
        <v>979</v>
      </c>
      <c r="B347" s="331" t="s">
        <v>843</v>
      </c>
      <c r="C347" s="359" t="s">
        <v>806</v>
      </c>
      <c r="D347" s="332" t="s">
        <v>780</v>
      </c>
      <c r="E347" s="332" t="s">
        <v>780</v>
      </c>
      <c r="F347" s="332" t="s">
        <v>780</v>
      </c>
      <c r="G347" s="332" t="s">
        <v>780</v>
      </c>
      <c r="H347" s="333">
        <f>H348+H353+H358+H369+H379+H384+H392+H397+H402+H407+H414+H419+H428+H435+H442+H448+H455+H462+H469+H474+H480+H485+H490+H493</f>
        <v>134991753.75</v>
      </c>
      <c r="I347" s="333">
        <f t="shared" ref="I347:J347" si="37">I348+I353+I358+I369+I379+I384+I392+I397+I402+I407+I414+I419+I428+I435+I442+I448+I455+I462+I469+I474+I480+I485+I490+I493</f>
        <v>135351796.75</v>
      </c>
      <c r="J347" s="333">
        <f t="shared" si="37"/>
        <v>127719884.3</v>
      </c>
      <c r="K347" s="19"/>
      <c r="L347" s="19"/>
      <c r="M347" s="20"/>
      <c r="N347" s="23"/>
    </row>
    <row r="348" spans="1:14" ht="22.8">
      <c r="A348" s="330" t="s">
        <v>980</v>
      </c>
      <c r="B348" s="331" t="s">
        <v>843</v>
      </c>
      <c r="C348" s="331" t="s">
        <v>806</v>
      </c>
      <c r="D348" s="331" t="s">
        <v>804</v>
      </c>
      <c r="E348" s="332" t="s">
        <v>780</v>
      </c>
      <c r="F348" s="332" t="s">
        <v>780</v>
      </c>
      <c r="G348" s="332" t="s">
        <v>780</v>
      </c>
      <c r="H348" s="333">
        <v>20000</v>
      </c>
      <c r="I348" s="334">
        <v>20000</v>
      </c>
      <c r="J348" s="335">
        <v>20000</v>
      </c>
      <c r="K348" s="17"/>
      <c r="L348" s="26"/>
      <c r="M348" s="23"/>
    </row>
    <row r="349" spans="1:14" ht="68.400000000000006">
      <c r="A349" s="330" t="s">
        <v>981</v>
      </c>
      <c r="B349" s="331" t="s">
        <v>843</v>
      </c>
      <c r="C349" s="331" t="s">
        <v>806</v>
      </c>
      <c r="D349" s="331" t="s">
        <v>804</v>
      </c>
      <c r="E349" s="331" t="s">
        <v>635</v>
      </c>
      <c r="F349" s="336" t="s">
        <v>780</v>
      </c>
      <c r="G349" s="336" t="s">
        <v>780</v>
      </c>
      <c r="H349" s="333">
        <v>20000</v>
      </c>
      <c r="I349" s="334">
        <v>20000</v>
      </c>
      <c r="J349" s="335">
        <v>20000</v>
      </c>
      <c r="K349" s="17"/>
      <c r="L349" s="17"/>
    </row>
    <row r="350" spans="1:14" ht="22.8">
      <c r="A350" s="337" t="s">
        <v>980</v>
      </c>
      <c r="B350" s="338" t="s">
        <v>843</v>
      </c>
      <c r="C350" s="338" t="s">
        <v>806</v>
      </c>
      <c r="D350" s="338" t="s">
        <v>804</v>
      </c>
      <c r="E350" s="338" t="s">
        <v>635</v>
      </c>
      <c r="F350" s="338" t="s">
        <v>982</v>
      </c>
      <c r="G350" s="339" t="s">
        <v>780</v>
      </c>
      <c r="H350" s="340">
        <v>20000</v>
      </c>
      <c r="I350" s="341">
        <v>20000</v>
      </c>
      <c r="J350" s="342">
        <v>20000</v>
      </c>
      <c r="K350" s="17"/>
      <c r="L350" s="17"/>
    </row>
    <row r="351" spans="1:14" ht="68.400000000000006">
      <c r="A351" s="337" t="s">
        <v>816</v>
      </c>
      <c r="B351" s="338" t="s">
        <v>843</v>
      </c>
      <c r="C351" s="338" t="s">
        <v>806</v>
      </c>
      <c r="D351" s="338" t="s">
        <v>804</v>
      </c>
      <c r="E351" s="338" t="s">
        <v>635</v>
      </c>
      <c r="F351" s="338" t="s">
        <v>982</v>
      </c>
      <c r="G351" s="338" t="s">
        <v>273</v>
      </c>
      <c r="H351" s="340">
        <v>20000</v>
      </c>
      <c r="I351" s="341">
        <v>20000</v>
      </c>
      <c r="J351" s="342">
        <v>20000</v>
      </c>
      <c r="K351" s="17"/>
      <c r="L351" s="17"/>
    </row>
    <row r="352" spans="1:14" ht="68.400000000000006">
      <c r="A352" s="337" t="s">
        <v>817</v>
      </c>
      <c r="B352" s="338" t="s">
        <v>843</v>
      </c>
      <c r="C352" s="338" t="s">
        <v>806</v>
      </c>
      <c r="D352" s="338" t="s">
        <v>804</v>
      </c>
      <c r="E352" s="338" t="s">
        <v>635</v>
      </c>
      <c r="F352" s="338" t="s">
        <v>982</v>
      </c>
      <c r="G352" s="338" t="s">
        <v>275</v>
      </c>
      <c r="H352" s="340">
        <v>20000</v>
      </c>
      <c r="I352" s="341">
        <v>20000</v>
      </c>
      <c r="J352" s="342">
        <v>20000</v>
      </c>
      <c r="K352" s="17"/>
      <c r="L352" s="17"/>
    </row>
    <row r="353" spans="1:12" ht="68.400000000000006">
      <c r="A353" s="330" t="s">
        <v>983</v>
      </c>
      <c r="B353" s="331" t="s">
        <v>843</v>
      </c>
      <c r="C353" s="331" t="s">
        <v>806</v>
      </c>
      <c r="D353" s="331" t="s">
        <v>828</v>
      </c>
      <c r="E353" s="332" t="s">
        <v>780</v>
      </c>
      <c r="F353" s="332" t="s">
        <v>780</v>
      </c>
      <c r="G353" s="332" t="s">
        <v>780</v>
      </c>
      <c r="H353" s="333">
        <f t="shared" ref="H353:J354" si="38">H354</f>
        <v>44225025</v>
      </c>
      <c r="I353" s="334">
        <f t="shared" si="38"/>
        <v>42827652</v>
      </c>
      <c r="J353" s="335">
        <f t="shared" si="38"/>
        <v>42827652</v>
      </c>
      <c r="K353" s="17"/>
      <c r="L353" s="17"/>
    </row>
    <row r="354" spans="1:12" ht="68.400000000000006">
      <c r="A354" s="330" t="s">
        <v>981</v>
      </c>
      <c r="B354" s="331" t="s">
        <v>843</v>
      </c>
      <c r="C354" s="331" t="s">
        <v>806</v>
      </c>
      <c r="D354" s="331" t="s">
        <v>828</v>
      </c>
      <c r="E354" s="331" t="s">
        <v>635</v>
      </c>
      <c r="F354" s="336" t="s">
        <v>780</v>
      </c>
      <c r="G354" s="336" t="s">
        <v>780</v>
      </c>
      <c r="H354" s="333">
        <f t="shared" si="38"/>
        <v>44225025</v>
      </c>
      <c r="I354" s="334">
        <f t="shared" si="38"/>
        <v>42827652</v>
      </c>
      <c r="J354" s="335">
        <f t="shared" si="38"/>
        <v>42827652</v>
      </c>
      <c r="K354" s="17"/>
      <c r="L354" s="17"/>
    </row>
    <row r="355" spans="1:12" ht="22.8">
      <c r="A355" s="337" t="s">
        <v>918</v>
      </c>
      <c r="B355" s="338" t="s">
        <v>843</v>
      </c>
      <c r="C355" s="338" t="s">
        <v>806</v>
      </c>
      <c r="D355" s="338" t="s">
        <v>828</v>
      </c>
      <c r="E355" s="338" t="s">
        <v>635</v>
      </c>
      <c r="F355" s="338" t="s">
        <v>919</v>
      </c>
      <c r="G355" s="339" t="s">
        <v>780</v>
      </c>
      <c r="H355" s="340">
        <v>44225025</v>
      </c>
      <c r="I355" s="341">
        <v>42827652</v>
      </c>
      <c r="J355" s="342">
        <v>42827652</v>
      </c>
      <c r="K355" s="17"/>
      <c r="L355" s="17"/>
    </row>
    <row r="356" spans="1:12" ht="68.400000000000006">
      <c r="A356" s="337" t="s">
        <v>840</v>
      </c>
      <c r="B356" s="338" t="s">
        <v>843</v>
      </c>
      <c r="C356" s="338" t="s">
        <v>806</v>
      </c>
      <c r="D356" s="338" t="s">
        <v>828</v>
      </c>
      <c r="E356" s="338" t="s">
        <v>635</v>
      </c>
      <c r="F356" s="338" t="s">
        <v>919</v>
      </c>
      <c r="G356" s="338" t="s">
        <v>327</v>
      </c>
      <c r="H356" s="340">
        <v>44225025</v>
      </c>
      <c r="I356" s="341">
        <v>42827652</v>
      </c>
      <c r="J356" s="342">
        <v>42827652</v>
      </c>
      <c r="K356" s="17"/>
      <c r="L356" s="17"/>
    </row>
    <row r="357" spans="1:12" ht="22.8">
      <c r="A357" s="337" t="s">
        <v>841</v>
      </c>
      <c r="B357" s="338" t="s">
        <v>843</v>
      </c>
      <c r="C357" s="338" t="s">
        <v>806</v>
      </c>
      <c r="D357" s="338" t="s">
        <v>828</v>
      </c>
      <c r="E357" s="338" t="s">
        <v>635</v>
      </c>
      <c r="F357" s="338" t="s">
        <v>919</v>
      </c>
      <c r="G357" s="338" t="s">
        <v>329</v>
      </c>
      <c r="H357" s="340">
        <v>44225025</v>
      </c>
      <c r="I357" s="341">
        <v>42827652</v>
      </c>
      <c r="J357" s="342">
        <v>42827652</v>
      </c>
      <c r="K357" s="17"/>
      <c r="L357" s="17"/>
    </row>
    <row r="358" spans="1:12" ht="45.6">
      <c r="A358" s="330" t="s">
        <v>488</v>
      </c>
      <c r="B358" s="331" t="s">
        <v>843</v>
      </c>
      <c r="C358" s="331" t="s">
        <v>806</v>
      </c>
      <c r="D358" s="331" t="s">
        <v>837</v>
      </c>
      <c r="E358" s="332" t="s">
        <v>780</v>
      </c>
      <c r="F358" s="332" t="s">
        <v>780</v>
      </c>
      <c r="G358" s="332" t="s">
        <v>780</v>
      </c>
      <c r="H358" s="333">
        <f>H359</f>
        <v>334750</v>
      </c>
      <c r="I358" s="334">
        <f t="shared" ref="I358:J358" si="39">I359</f>
        <v>284100</v>
      </c>
      <c r="J358" s="335">
        <f t="shared" si="39"/>
        <v>284100</v>
      </c>
      <c r="K358" s="17"/>
      <c r="L358" s="17"/>
    </row>
    <row r="359" spans="1:12" ht="68.400000000000006">
      <c r="A359" s="330" t="s">
        <v>981</v>
      </c>
      <c r="B359" s="331" t="s">
        <v>843</v>
      </c>
      <c r="C359" s="331" t="s">
        <v>806</v>
      </c>
      <c r="D359" s="331" t="s">
        <v>837</v>
      </c>
      <c r="E359" s="331" t="s">
        <v>635</v>
      </c>
      <c r="F359" s="336" t="s">
        <v>780</v>
      </c>
      <c r="G359" s="336" t="s">
        <v>780</v>
      </c>
      <c r="H359" s="333">
        <f>H360+H363</f>
        <v>334750</v>
      </c>
      <c r="I359" s="334">
        <f t="shared" ref="I359:J359" si="40">I360+I363</f>
        <v>284100</v>
      </c>
      <c r="J359" s="335">
        <f t="shared" si="40"/>
        <v>284100</v>
      </c>
      <c r="K359" s="17"/>
      <c r="L359" s="17"/>
    </row>
    <row r="360" spans="1:12" ht="45.6">
      <c r="A360" s="337" t="s">
        <v>488</v>
      </c>
      <c r="B360" s="338" t="s">
        <v>843</v>
      </c>
      <c r="C360" s="338" t="s">
        <v>806</v>
      </c>
      <c r="D360" s="338" t="s">
        <v>837</v>
      </c>
      <c r="E360" s="338" t="s">
        <v>635</v>
      </c>
      <c r="F360" s="338">
        <v>82360</v>
      </c>
      <c r="G360" s="338" t="s">
        <v>257</v>
      </c>
      <c r="H360" s="340">
        <v>119650</v>
      </c>
      <c r="I360" s="341">
        <v>69000</v>
      </c>
      <c r="J360" s="342">
        <v>69000</v>
      </c>
      <c r="K360" s="17"/>
      <c r="L360" s="17"/>
    </row>
    <row r="361" spans="1:12" ht="68.400000000000006">
      <c r="A361" s="337" t="s">
        <v>272</v>
      </c>
      <c r="B361" s="338" t="s">
        <v>843</v>
      </c>
      <c r="C361" s="338" t="s">
        <v>806</v>
      </c>
      <c r="D361" s="338" t="s">
        <v>837</v>
      </c>
      <c r="E361" s="338" t="s">
        <v>635</v>
      </c>
      <c r="F361" s="338">
        <v>82360</v>
      </c>
      <c r="G361" s="338" t="s">
        <v>273</v>
      </c>
      <c r="H361" s="340">
        <v>119650</v>
      </c>
      <c r="I361" s="341">
        <v>69000</v>
      </c>
      <c r="J361" s="342">
        <v>69000</v>
      </c>
      <c r="K361" s="17"/>
      <c r="L361" s="17"/>
    </row>
    <row r="362" spans="1:12" ht="68.400000000000006">
      <c r="A362" s="337" t="s">
        <v>274</v>
      </c>
      <c r="B362" s="338" t="s">
        <v>843</v>
      </c>
      <c r="C362" s="338" t="s">
        <v>806</v>
      </c>
      <c r="D362" s="338" t="s">
        <v>837</v>
      </c>
      <c r="E362" s="338" t="s">
        <v>635</v>
      </c>
      <c r="F362" s="338">
        <v>82360</v>
      </c>
      <c r="G362" s="338" t="s">
        <v>275</v>
      </c>
      <c r="H362" s="340">
        <v>119650</v>
      </c>
      <c r="I362" s="341">
        <v>69000</v>
      </c>
      <c r="J362" s="342">
        <v>69000</v>
      </c>
      <c r="K362" s="17"/>
      <c r="L362" s="17"/>
    </row>
    <row r="363" spans="1:12" ht="22.8">
      <c r="A363" s="337" t="s">
        <v>490</v>
      </c>
      <c r="B363" s="338" t="s">
        <v>843</v>
      </c>
      <c r="C363" s="338" t="s">
        <v>806</v>
      </c>
      <c r="D363" s="338" t="s">
        <v>837</v>
      </c>
      <c r="E363" s="338" t="s">
        <v>635</v>
      </c>
      <c r="F363" s="338">
        <v>82520</v>
      </c>
      <c r="G363" s="338" t="s">
        <v>257</v>
      </c>
      <c r="H363" s="340">
        <v>215100</v>
      </c>
      <c r="I363" s="341">
        <v>215100</v>
      </c>
      <c r="J363" s="342">
        <v>215100</v>
      </c>
      <c r="K363" s="17"/>
      <c r="L363" s="17"/>
    </row>
    <row r="364" spans="1:12" ht="45.6">
      <c r="A364" s="337" t="s">
        <v>492</v>
      </c>
      <c r="B364" s="338" t="s">
        <v>843</v>
      </c>
      <c r="C364" s="338">
        <v>4</v>
      </c>
      <c r="D364" s="338" t="s">
        <v>837</v>
      </c>
      <c r="E364" s="338" t="s">
        <v>635</v>
      </c>
      <c r="F364" s="338">
        <v>82520</v>
      </c>
      <c r="G364" s="338" t="s">
        <v>493</v>
      </c>
      <c r="H364" s="340">
        <v>169200</v>
      </c>
      <c r="I364" s="341">
        <v>169200</v>
      </c>
      <c r="J364" s="342">
        <v>169200</v>
      </c>
      <c r="K364" s="17"/>
      <c r="L364" s="17"/>
    </row>
    <row r="365" spans="1:12" ht="22.8">
      <c r="A365" s="337" t="s">
        <v>494</v>
      </c>
      <c r="B365" s="338" t="s">
        <v>843</v>
      </c>
      <c r="C365" s="338" t="s">
        <v>806</v>
      </c>
      <c r="D365" s="338" t="s">
        <v>837</v>
      </c>
      <c r="E365" s="338" t="s">
        <v>635</v>
      </c>
      <c r="F365" s="338">
        <v>82520</v>
      </c>
      <c r="G365" s="338" t="s">
        <v>495</v>
      </c>
      <c r="H365" s="340">
        <v>169200</v>
      </c>
      <c r="I365" s="341">
        <v>169200</v>
      </c>
      <c r="J365" s="342">
        <v>169200</v>
      </c>
      <c r="K365" s="17"/>
      <c r="L365" s="17"/>
    </row>
    <row r="366" spans="1:12" ht="68.400000000000006">
      <c r="A366" s="337" t="s">
        <v>326</v>
      </c>
      <c r="B366" s="338" t="s">
        <v>843</v>
      </c>
      <c r="C366" s="338" t="s">
        <v>806</v>
      </c>
      <c r="D366" s="338" t="s">
        <v>837</v>
      </c>
      <c r="E366" s="338" t="s">
        <v>635</v>
      </c>
      <c r="F366" s="338">
        <v>82520</v>
      </c>
      <c r="G366" s="338" t="s">
        <v>327</v>
      </c>
      <c r="H366" s="340">
        <v>45900</v>
      </c>
      <c r="I366" s="341">
        <v>45900</v>
      </c>
      <c r="J366" s="342">
        <v>45900</v>
      </c>
      <c r="K366" s="17"/>
      <c r="L366" s="17"/>
    </row>
    <row r="367" spans="1:12" ht="22.8">
      <c r="A367" s="337" t="s">
        <v>328</v>
      </c>
      <c r="B367" s="338" t="s">
        <v>843</v>
      </c>
      <c r="C367" s="338" t="s">
        <v>806</v>
      </c>
      <c r="D367" s="338" t="s">
        <v>837</v>
      </c>
      <c r="E367" s="338" t="s">
        <v>635</v>
      </c>
      <c r="F367" s="338">
        <v>82520</v>
      </c>
      <c r="G367" s="338" t="s">
        <v>329</v>
      </c>
      <c r="H367" s="340">
        <v>45900</v>
      </c>
      <c r="I367" s="341">
        <v>45900</v>
      </c>
      <c r="J367" s="342">
        <v>45900</v>
      </c>
      <c r="K367" s="17"/>
      <c r="L367" s="17"/>
    </row>
    <row r="368" spans="1:12" ht="22.8" hidden="1">
      <c r="A368" s="337"/>
      <c r="B368" s="338" t="s">
        <v>843</v>
      </c>
      <c r="C368" s="338" t="s">
        <v>806</v>
      </c>
      <c r="D368" s="338" t="s">
        <v>837</v>
      </c>
      <c r="E368" s="338" t="s">
        <v>635</v>
      </c>
      <c r="F368" s="338"/>
      <c r="G368" s="338"/>
      <c r="H368" s="340"/>
      <c r="I368" s="341"/>
      <c r="J368" s="342"/>
      <c r="K368" s="17"/>
      <c r="L368" s="17"/>
    </row>
    <row r="369" spans="1:12" ht="45.6" hidden="1">
      <c r="A369" s="330" t="s">
        <v>984</v>
      </c>
      <c r="B369" s="331" t="s">
        <v>843</v>
      </c>
      <c r="C369" s="331" t="s">
        <v>806</v>
      </c>
      <c r="D369" s="331" t="s">
        <v>858</v>
      </c>
      <c r="E369" s="332" t="s">
        <v>780</v>
      </c>
      <c r="F369" s="332" t="s">
        <v>780</v>
      </c>
      <c r="G369" s="332" t="s">
        <v>780</v>
      </c>
      <c r="H369" s="333"/>
      <c r="I369" s="334"/>
      <c r="J369" s="335"/>
      <c r="K369" s="17"/>
      <c r="L369" s="17"/>
    </row>
    <row r="370" spans="1:12" ht="68.400000000000006" hidden="1">
      <c r="A370" s="330" t="s">
        <v>981</v>
      </c>
      <c r="B370" s="331" t="s">
        <v>843</v>
      </c>
      <c r="C370" s="331" t="s">
        <v>806</v>
      </c>
      <c r="D370" s="331" t="s">
        <v>858</v>
      </c>
      <c r="E370" s="331" t="s">
        <v>635</v>
      </c>
      <c r="F370" s="336" t="s">
        <v>780</v>
      </c>
      <c r="G370" s="336" t="s">
        <v>780</v>
      </c>
      <c r="H370" s="333"/>
      <c r="I370" s="334"/>
      <c r="J370" s="335"/>
      <c r="K370" s="17"/>
      <c r="L370" s="17"/>
    </row>
    <row r="371" spans="1:12" ht="45.6" hidden="1">
      <c r="A371" s="337" t="s">
        <v>939</v>
      </c>
      <c r="B371" s="338" t="s">
        <v>843</v>
      </c>
      <c r="C371" s="338" t="s">
        <v>806</v>
      </c>
      <c r="D371" s="338" t="s">
        <v>858</v>
      </c>
      <c r="E371" s="338" t="s">
        <v>635</v>
      </c>
      <c r="F371" s="338" t="s">
        <v>940</v>
      </c>
      <c r="G371" s="339" t="s">
        <v>780</v>
      </c>
      <c r="H371" s="340"/>
      <c r="I371" s="341"/>
      <c r="J371" s="342"/>
      <c r="K371" s="17"/>
      <c r="L371" s="17"/>
    </row>
    <row r="372" spans="1:12" ht="68.400000000000006" hidden="1">
      <c r="A372" s="337" t="s">
        <v>816</v>
      </c>
      <c r="B372" s="338" t="s">
        <v>843</v>
      </c>
      <c r="C372" s="338" t="s">
        <v>806</v>
      </c>
      <c r="D372" s="338" t="s">
        <v>858</v>
      </c>
      <c r="E372" s="338" t="s">
        <v>635</v>
      </c>
      <c r="F372" s="338" t="s">
        <v>940</v>
      </c>
      <c r="G372" s="338" t="s">
        <v>273</v>
      </c>
      <c r="H372" s="340"/>
      <c r="I372" s="341"/>
      <c r="J372" s="342"/>
      <c r="K372" s="17"/>
      <c r="L372" s="17"/>
    </row>
    <row r="373" spans="1:12" ht="68.400000000000006" hidden="1">
      <c r="A373" s="337" t="s">
        <v>817</v>
      </c>
      <c r="B373" s="338" t="s">
        <v>843</v>
      </c>
      <c r="C373" s="338" t="s">
        <v>806</v>
      </c>
      <c r="D373" s="338" t="s">
        <v>858</v>
      </c>
      <c r="E373" s="338" t="s">
        <v>635</v>
      </c>
      <c r="F373" s="338" t="s">
        <v>940</v>
      </c>
      <c r="G373" s="338" t="s">
        <v>275</v>
      </c>
      <c r="H373" s="340"/>
      <c r="I373" s="341"/>
      <c r="J373" s="342"/>
      <c r="K373" s="17"/>
      <c r="L373" s="17"/>
    </row>
    <row r="374" spans="1:12" ht="22.8" hidden="1">
      <c r="A374" s="337" t="s">
        <v>943</v>
      </c>
      <c r="B374" s="338" t="s">
        <v>843</v>
      </c>
      <c r="C374" s="338" t="s">
        <v>806</v>
      </c>
      <c r="D374" s="338" t="s">
        <v>858</v>
      </c>
      <c r="E374" s="338" t="s">
        <v>635</v>
      </c>
      <c r="F374" s="338" t="s">
        <v>944</v>
      </c>
      <c r="G374" s="339" t="s">
        <v>780</v>
      </c>
      <c r="H374" s="340"/>
      <c r="I374" s="341"/>
      <c r="J374" s="342"/>
      <c r="K374" s="17"/>
      <c r="L374" s="17"/>
    </row>
    <row r="375" spans="1:12" ht="45.6" hidden="1">
      <c r="A375" s="337" t="s">
        <v>856</v>
      </c>
      <c r="B375" s="338" t="s">
        <v>843</v>
      </c>
      <c r="C375" s="338" t="s">
        <v>806</v>
      </c>
      <c r="D375" s="338" t="s">
        <v>858</v>
      </c>
      <c r="E375" s="338" t="s">
        <v>635</v>
      </c>
      <c r="F375" s="338" t="s">
        <v>944</v>
      </c>
      <c r="G375" s="338" t="s">
        <v>493</v>
      </c>
      <c r="H375" s="340"/>
      <c r="I375" s="341"/>
      <c r="J375" s="342"/>
      <c r="K375" s="17"/>
      <c r="L375" s="17"/>
    </row>
    <row r="376" spans="1:12" ht="22.8" hidden="1">
      <c r="A376" s="337" t="s">
        <v>943</v>
      </c>
      <c r="B376" s="338" t="s">
        <v>843</v>
      </c>
      <c r="C376" s="338" t="s">
        <v>806</v>
      </c>
      <c r="D376" s="338" t="s">
        <v>858</v>
      </c>
      <c r="E376" s="338" t="s">
        <v>635</v>
      </c>
      <c r="F376" s="338" t="s">
        <v>944</v>
      </c>
      <c r="G376" s="338" t="s">
        <v>495</v>
      </c>
      <c r="H376" s="340"/>
      <c r="I376" s="341"/>
      <c r="J376" s="342"/>
      <c r="K376" s="17"/>
      <c r="L376" s="17"/>
    </row>
    <row r="377" spans="1:12" ht="68.400000000000006" hidden="1">
      <c r="A377" s="337" t="s">
        <v>840</v>
      </c>
      <c r="B377" s="338" t="s">
        <v>843</v>
      </c>
      <c r="C377" s="338" t="s">
        <v>806</v>
      </c>
      <c r="D377" s="338" t="s">
        <v>858</v>
      </c>
      <c r="E377" s="338" t="s">
        <v>635</v>
      </c>
      <c r="F377" s="338" t="s">
        <v>944</v>
      </c>
      <c r="G377" s="338" t="s">
        <v>327</v>
      </c>
      <c r="H377" s="340"/>
      <c r="I377" s="341"/>
      <c r="J377" s="342"/>
      <c r="K377" s="17"/>
      <c r="L377" s="17"/>
    </row>
    <row r="378" spans="1:12" ht="22.8" hidden="1">
      <c r="A378" s="337" t="s">
        <v>841</v>
      </c>
      <c r="B378" s="338" t="s">
        <v>843</v>
      </c>
      <c r="C378" s="338" t="s">
        <v>806</v>
      </c>
      <c r="D378" s="338" t="s">
        <v>858</v>
      </c>
      <c r="E378" s="338" t="s">
        <v>635</v>
      </c>
      <c r="F378" s="338" t="s">
        <v>944</v>
      </c>
      <c r="G378" s="338" t="s">
        <v>329</v>
      </c>
      <c r="H378" s="340"/>
      <c r="I378" s="341"/>
      <c r="J378" s="342"/>
      <c r="K378" s="17"/>
      <c r="L378" s="17"/>
    </row>
    <row r="379" spans="1:12" ht="136.80000000000001">
      <c r="A379" s="330" t="s">
        <v>985</v>
      </c>
      <c r="B379" s="331" t="s">
        <v>843</v>
      </c>
      <c r="C379" s="331" t="s">
        <v>806</v>
      </c>
      <c r="D379" s="331" t="s">
        <v>843</v>
      </c>
      <c r="E379" s="332" t="s">
        <v>780</v>
      </c>
      <c r="F379" s="332" t="s">
        <v>780</v>
      </c>
      <c r="G379" s="332" t="s">
        <v>780</v>
      </c>
      <c r="H379" s="333">
        <f>H380</f>
        <v>268800</v>
      </c>
      <c r="I379" s="334">
        <f t="shared" ref="I379:J380" si="41">I380</f>
        <v>268800</v>
      </c>
      <c r="J379" s="335">
        <f t="shared" si="41"/>
        <v>268800</v>
      </c>
      <c r="K379" s="17"/>
      <c r="L379" s="17"/>
    </row>
    <row r="380" spans="1:12" ht="68.400000000000006">
      <c r="A380" s="330" t="s">
        <v>981</v>
      </c>
      <c r="B380" s="331" t="s">
        <v>843</v>
      </c>
      <c r="C380" s="331" t="s">
        <v>806</v>
      </c>
      <c r="D380" s="331" t="s">
        <v>843</v>
      </c>
      <c r="E380" s="331" t="s">
        <v>635</v>
      </c>
      <c r="F380" s="336" t="s">
        <v>780</v>
      </c>
      <c r="G380" s="336" t="s">
        <v>780</v>
      </c>
      <c r="H380" s="333">
        <f>H381</f>
        <v>268800</v>
      </c>
      <c r="I380" s="334">
        <f t="shared" si="41"/>
        <v>268800</v>
      </c>
      <c r="J380" s="335">
        <f t="shared" si="41"/>
        <v>268800</v>
      </c>
      <c r="K380" s="17"/>
      <c r="L380" s="17"/>
    </row>
    <row r="381" spans="1:12" ht="114">
      <c r="A381" s="337" t="s">
        <v>985</v>
      </c>
      <c r="B381" s="338" t="s">
        <v>843</v>
      </c>
      <c r="C381" s="338" t="s">
        <v>806</v>
      </c>
      <c r="D381" s="338" t="s">
        <v>843</v>
      </c>
      <c r="E381" s="338" t="s">
        <v>635</v>
      </c>
      <c r="F381" s="338">
        <v>14723</v>
      </c>
      <c r="G381" s="339" t="s">
        <v>780</v>
      </c>
      <c r="H381" s="340">
        <v>268800</v>
      </c>
      <c r="I381" s="341">
        <v>268800</v>
      </c>
      <c r="J381" s="342">
        <v>268800</v>
      </c>
      <c r="K381" s="17"/>
      <c r="L381" s="17"/>
    </row>
    <row r="382" spans="1:12" ht="45.6">
      <c r="A382" s="337" t="s">
        <v>856</v>
      </c>
      <c r="B382" s="338" t="s">
        <v>843</v>
      </c>
      <c r="C382" s="338" t="s">
        <v>806</v>
      </c>
      <c r="D382" s="338" t="s">
        <v>843</v>
      </c>
      <c r="E382" s="338" t="s">
        <v>635</v>
      </c>
      <c r="F382" s="338">
        <v>14723</v>
      </c>
      <c r="G382" s="338" t="s">
        <v>493</v>
      </c>
      <c r="H382" s="340">
        <v>268800</v>
      </c>
      <c r="I382" s="341">
        <v>268800</v>
      </c>
      <c r="J382" s="342">
        <v>268800</v>
      </c>
      <c r="K382" s="17"/>
      <c r="L382" s="17"/>
    </row>
    <row r="383" spans="1:12" ht="68.400000000000006">
      <c r="A383" s="337" t="s">
        <v>854</v>
      </c>
      <c r="B383" s="338" t="s">
        <v>843</v>
      </c>
      <c r="C383" s="338" t="s">
        <v>806</v>
      </c>
      <c r="D383" s="338" t="s">
        <v>843</v>
      </c>
      <c r="E383" s="338" t="s">
        <v>635</v>
      </c>
      <c r="F383" s="338">
        <v>14723</v>
      </c>
      <c r="G383" s="338" t="s">
        <v>507</v>
      </c>
      <c r="H383" s="340">
        <v>268800</v>
      </c>
      <c r="I383" s="341">
        <v>268800</v>
      </c>
      <c r="J383" s="342">
        <v>268800</v>
      </c>
      <c r="K383" s="17"/>
      <c r="L383" s="17"/>
    </row>
    <row r="384" spans="1:12" ht="22.8">
      <c r="A384" s="330" t="s">
        <v>986</v>
      </c>
      <c r="B384" s="331" t="s">
        <v>843</v>
      </c>
      <c r="C384" s="331" t="s">
        <v>806</v>
      </c>
      <c r="D384" s="350" t="s">
        <v>858</v>
      </c>
      <c r="E384" s="332" t="s">
        <v>780</v>
      </c>
      <c r="F384" s="332" t="s">
        <v>780</v>
      </c>
      <c r="G384" s="332" t="s">
        <v>780</v>
      </c>
      <c r="H384" s="333">
        <f>H385</f>
        <v>15789241.32</v>
      </c>
      <c r="I384" s="334">
        <f t="shared" ref="I384:J384" si="42">I385</f>
        <v>15036835.32</v>
      </c>
      <c r="J384" s="335">
        <f t="shared" si="42"/>
        <v>15029619.93</v>
      </c>
      <c r="K384" s="17"/>
      <c r="L384" s="17"/>
    </row>
    <row r="385" spans="1:12" ht="68.400000000000006">
      <c r="A385" s="330" t="s">
        <v>981</v>
      </c>
      <c r="B385" s="331" t="s">
        <v>843</v>
      </c>
      <c r="C385" s="331" t="s">
        <v>806</v>
      </c>
      <c r="D385" s="350" t="s">
        <v>858</v>
      </c>
      <c r="E385" s="331" t="s">
        <v>635</v>
      </c>
      <c r="F385" s="336" t="s">
        <v>780</v>
      </c>
      <c r="G385" s="336" t="s">
        <v>780</v>
      </c>
      <c r="H385" s="333">
        <f>H386+H389</f>
        <v>15789241.32</v>
      </c>
      <c r="I385" s="334">
        <f t="shared" ref="I385:J385" si="43">I386+I389</f>
        <v>15036835.32</v>
      </c>
      <c r="J385" s="335">
        <f t="shared" si="43"/>
        <v>15029619.93</v>
      </c>
      <c r="K385" s="17"/>
      <c r="L385" s="17"/>
    </row>
    <row r="386" spans="1:12" ht="22.8">
      <c r="A386" s="337" t="s">
        <v>986</v>
      </c>
      <c r="B386" s="338" t="s">
        <v>843</v>
      </c>
      <c r="C386" s="338" t="s">
        <v>806</v>
      </c>
      <c r="D386" s="351" t="s">
        <v>858</v>
      </c>
      <c r="E386" s="338" t="s">
        <v>635</v>
      </c>
      <c r="F386" s="338" t="s">
        <v>987</v>
      </c>
      <c r="G386" s="339" t="s">
        <v>780</v>
      </c>
      <c r="H386" s="340">
        <v>15608160</v>
      </c>
      <c r="I386" s="341">
        <v>14855754</v>
      </c>
      <c r="J386" s="342">
        <v>14855754</v>
      </c>
      <c r="K386" s="17"/>
      <c r="L386" s="17"/>
    </row>
    <row r="387" spans="1:12" ht="68.400000000000006">
      <c r="A387" s="337" t="s">
        <v>840</v>
      </c>
      <c r="B387" s="338" t="s">
        <v>843</v>
      </c>
      <c r="C387" s="338" t="s">
        <v>806</v>
      </c>
      <c r="D387" s="351" t="s">
        <v>858</v>
      </c>
      <c r="E387" s="338" t="s">
        <v>635</v>
      </c>
      <c r="F387" s="338" t="s">
        <v>987</v>
      </c>
      <c r="G387" s="338" t="s">
        <v>327</v>
      </c>
      <c r="H387" s="340">
        <v>15608160</v>
      </c>
      <c r="I387" s="341">
        <v>14855754</v>
      </c>
      <c r="J387" s="342">
        <v>14855754</v>
      </c>
      <c r="K387" s="17"/>
      <c r="L387" s="17"/>
    </row>
    <row r="388" spans="1:12" ht="22.8">
      <c r="A388" s="337" t="s">
        <v>841</v>
      </c>
      <c r="B388" s="338" t="s">
        <v>843</v>
      </c>
      <c r="C388" s="338" t="s">
        <v>806</v>
      </c>
      <c r="D388" s="351" t="s">
        <v>858</v>
      </c>
      <c r="E388" s="338" t="s">
        <v>635</v>
      </c>
      <c r="F388" s="338" t="s">
        <v>987</v>
      </c>
      <c r="G388" s="338" t="s">
        <v>329</v>
      </c>
      <c r="H388" s="340">
        <v>15608160</v>
      </c>
      <c r="I388" s="341">
        <v>14855754</v>
      </c>
      <c r="J388" s="342">
        <v>14855754</v>
      </c>
      <c r="K388" s="17"/>
      <c r="L388" s="17"/>
    </row>
    <row r="389" spans="1:12" ht="91.2">
      <c r="A389" s="337" t="s">
        <v>517</v>
      </c>
      <c r="B389" s="338" t="s">
        <v>843</v>
      </c>
      <c r="C389" s="338" t="s">
        <v>806</v>
      </c>
      <c r="D389" s="351" t="s">
        <v>858</v>
      </c>
      <c r="E389" s="338" t="s">
        <v>635</v>
      </c>
      <c r="F389" s="338" t="s">
        <v>988</v>
      </c>
      <c r="G389" s="338"/>
      <c r="H389" s="340">
        <v>181081.32</v>
      </c>
      <c r="I389" s="341">
        <v>181081.32</v>
      </c>
      <c r="J389" s="342">
        <v>173865.93</v>
      </c>
      <c r="K389" s="17"/>
      <c r="L389" s="17"/>
    </row>
    <row r="390" spans="1:12" ht="68.400000000000006">
      <c r="A390" s="337" t="s">
        <v>326</v>
      </c>
      <c r="B390" s="338" t="s">
        <v>843</v>
      </c>
      <c r="C390" s="338" t="s">
        <v>806</v>
      </c>
      <c r="D390" s="351" t="s">
        <v>858</v>
      </c>
      <c r="E390" s="338" t="s">
        <v>635</v>
      </c>
      <c r="F390" s="338" t="s">
        <v>988</v>
      </c>
      <c r="G390" s="338">
        <v>600</v>
      </c>
      <c r="H390" s="340">
        <v>181081.32</v>
      </c>
      <c r="I390" s="341">
        <v>181081.32</v>
      </c>
      <c r="J390" s="342">
        <v>173865.93</v>
      </c>
      <c r="K390" s="17"/>
      <c r="L390" s="17"/>
    </row>
    <row r="391" spans="1:12" ht="22.8">
      <c r="A391" s="337" t="s">
        <v>328</v>
      </c>
      <c r="B391" s="338" t="s">
        <v>843</v>
      </c>
      <c r="C391" s="338" t="s">
        <v>806</v>
      </c>
      <c r="D391" s="351" t="s">
        <v>858</v>
      </c>
      <c r="E391" s="338" t="s">
        <v>635</v>
      </c>
      <c r="F391" s="338" t="s">
        <v>988</v>
      </c>
      <c r="G391" s="338">
        <v>610</v>
      </c>
      <c r="H391" s="340">
        <v>181081.32</v>
      </c>
      <c r="I391" s="341">
        <v>181081.32</v>
      </c>
      <c r="J391" s="342">
        <v>173865.93</v>
      </c>
      <c r="K391" s="17"/>
      <c r="L391" s="17"/>
    </row>
    <row r="392" spans="1:12" ht="22.8">
      <c r="A392" s="330" t="s">
        <v>989</v>
      </c>
      <c r="B392" s="331" t="s">
        <v>843</v>
      </c>
      <c r="C392" s="331" t="s">
        <v>806</v>
      </c>
      <c r="D392" s="331">
        <v>6</v>
      </c>
      <c r="E392" s="332" t="s">
        <v>780</v>
      </c>
      <c r="F392" s="332" t="s">
        <v>780</v>
      </c>
      <c r="G392" s="332" t="s">
        <v>780</v>
      </c>
      <c r="H392" s="333">
        <f t="shared" ref="H392:J393" si="44">H393</f>
        <v>3874843</v>
      </c>
      <c r="I392" s="334">
        <f t="shared" si="44"/>
        <v>3700477</v>
      </c>
      <c r="J392" s="335">
        <f t="shared" si="44"/>
        <v>3700477</v>
      </c>
      <c r="K392" s="17"/>
      <c r="L392" s="17"/>
    </row>
    <row r="393" spans="1:12" ht="68.400000000000006">
      <c r="A393" s="330" t="s">
        <v>981</v>
      </c>
      <c r="B393" s="331" t="s">
        <v>843</v>
      </c>
      <c r="C393" s="331" t="s">
        <v>806</v>
      </c>
      <c r="D393" s="350" t="s">
        <v>876</v>
      </c>
      <c r="E393" s="331" t="s">
        <v>635</v>
      </c>
      <c r="F393" s="336" t="s">
        <v>780</v>
      </c>
      <c r="G393" s="336" t="s">
        <v>780</v>
      </c>
      <c r="H393" s="333">
        <f t="shared" si="44"/>
        <v>3874843</v>
      </c>
      <c r="I393" s="334">
        <f t="shared" si="44"/>
        <v>3700477</v>
      </c>
      <c r="J393" s="335">
        <f t="shared" si="44"/>
        <v>3700477</v>
      </c>
      <c r="K393" s="17"/>
      <c r="L393" s="17"/>
    </row>
    <row r="394" spans="1:12" ht="22.8">
      <c r="A394" s="337" t="s">
        <v>990</v>
      </c>
      <c r="B394" s="338" t="s">
        <v>843</v>
      </c>
      <c r="C394" s="338" t="s">
        <v>806</v>
      </c>
      <c r="D394" s="351" t="s">
        <v>876</v>
      </c>
      <c r="E394" s="338" t="s">
        <v>635</v>
      </c>
      <c r="F394" s="338" t="s">
        <v>991</v>
      </c>
      <c r="G394" s="339" t="s">
        <v>780</v>
      </c>
      <c r="H394" s="340">
        <v>3874843</v>
      </c>
      <c r="I394" s="341">
        <v>3700477</v>
      </c>
      <c r="J394" s="342">
        <v>3700477</v>
      </c>
      <c r="K394" s="17"/>
      <c r="L394" s="17"/>
    </row>
    <row r="395" spans="1:12" ht="68.400000000000006">
      <c r="A395" s="337" t="s">
        <v>840</v>
      </c>
      <c r="B395" s="338" t="s">
        <v>843</v>
      </c>
      <c r="C395" s="338" t="s">
        <v>806</v>
      </c>
      <c r="D395" s="351" t="s">
        <v>876</v>
      </c>
      <c r="E395" s="338" t="s">
        <v>635</v>
      </c>
      <c r="F395" s="338" t="s">
        <v>991</v>
      </c>
      <c r="G395" s="338" t="s">
        <v>327</v>
      </c>
      <c r="H395" s="340">
        <v>3874843</v>
      </c>
      <c r="I395" s="341">
        <v>3700477</v>
      </c>
      <c r="J395" s="342">
        <v>3700477</v>
      </c>
      <c r="K395" s="17"/>
      <c r="L395" s="17"/>
    </row>
    <row r="396" spans="1:12" ht="22.8">
      <c r="A396" s="337" t="s">
        <v>841</v>
      </c>
      <c r="B396" s="338" t="s">
        <v>843</v>
      </c>
      <c r="C396" s="338" t="s">
        <v>806</v>
      </c>
      <c r="D396" s="351" t="s">
        <v>876</v>
      </c>
      <c r="E396" s="338" t="s">
        <v>635</v>
      </c>
      <c r="F396" s="338" t="s">
        <v>991</v>
      </c>
      <c r="G396" s="338" t="s">
        <v>329</v>
      </c>
      <c r="H396" s="340">
        <v>3874843</v>
      </c>
      <c r="I396" s="341">
        <v>3700477</v>
      </c>
      <c r="J396" s="342">
        <v>3700477</v>
      </c>
      <c r="K396" s="17"/>
      <c r="L396" s="17"/>
    </row>
    <row r="397" spans="1:12" ht="22.8">
      <c r="A397" s="330" t="s">
        <v>992</v>
      </c>
      <c r="B397" s="331" t="s">
        <v>843</v>
      </c>
      <c r="C397" s="331" t="s">
        <v>806</v>
      </c>
      <c r="D397" s="350" t="s">
        <v>885</v>
      </c>
      <c r="E397" s="332" t="s">
        <v>780</v>
      </c>
      <c r="F397" s="332" t="s">
        <v>780</v>
      </c>
      <c r="G397" s="332" t="s">
        <v>780</v>
      </c>
      <c r="H397" s="333">
        <f>H398</f>
        <v>19860055.68</v>
      </c>
      <c r="I397" s="334">
        <f>I398</f>
        <v>16206066.92</v>
      </c>
      <c r="J397" s="335">
        <f>J398</f>
        <v>15844311.619999999</v>
      </c>
      <c r="K397" s="17"/>
      <c r="L397" s="17"/>
    </row>
    <row r="398" spans="1:12" ht="68.400000000000006">
      <c r="A398" s="330" t="s">
        <v>981</v>
      </c>
      <c r="B398" s="331" t="s">
        <v>843</v>
      </c>
      <c r="C398" s="331" t="s">
        <v>806</v>
      </c>
      <c r="D398" s="350" t="s">
        <v>885</v>
      </c>
      <c r="E398" s="331" t="s">
        <v>635</v>
      </c>
      <c r="F398" s="336" t="s">
        <v>780</v>
      </c>
      <c r="G398" s="336" t="s">
        <v>780</v>
      </c>
      <c r="H398" s="333">
        <f>H399</f>
        <v>19860055.68</v>
      </c>
      <c r="I398" s="334">
        <f t="shared" ref="I398:J398" si="45">I399</f>
        <v>16206066.92</v>
      </c>
      <c r="J398" s="335">
        <f t="shared" si="45"/>
        <v>15844311.619999999</v>
      </c>
      <c r="K398" s="17"/>
      <c r="L398" s="17"/>
    </row>
    <row r="399" spans="1:12" ht="45.6">
      <c r="A399" s="337" t="s">
        <v>993</v>
      </c>
      <c r="B399" s="338" t="s">
        <v>843</v>
      </c>
      <c r="C399" s="338" t="s">
        <v>806</v>
      </c>
      <c r="D399" s="351" t="s">
        <v>885</v>
      </c>
      <c r="E399" s="338" t="s">
        <v>635</v>
      </c>
      <c r="F399" s="338" t="s">
        <v>994</v>
      </c>
      <c r="G399" s="339" t="s">
        <v>780</v>
      </c>
      <c r="H399" s="340">
        <v>19860055.68</v>
      </c>
      <c r="I399" s="341">
        <v>16206066.92</v>
      </c>
      <c r="J399" s="342">
        <v>15844311.619999999</v>
      </c>
      <c r="K399" s="17"/>
      <c r="L399" s="17"/>
    </row>
    <row r="400" spans="1:12" ht="68.400000000000006">
      <c r="A400" s="337" t="s">
        <v>840</v>
      </c>
      <c r="B400" s="338" t="s">
        <v>843</v>
      </c>
      <c r="C400" s="338" t="s">
        <v>806</v>
      </c>
      <c r="D400" s="351" t="s">
        <v>885</v>
      </c>
      <c r="E400" s="338" t="s">
        <v>635</v>
      </c>
      <c r="F400" s="338" t="s">
        <v>994</v>
      </c>
      <c r="G400" s="338" t="s">
        <v>327</v>
      </c>
      <c r="H400" s="340">
        <v>19860055.68</v>
      </c>
      <c r="I400" s="341">
        <v>16206066.92</v>
      </c>
      <c r="J400" s="342">
        <v>15844311.619999999</v>
      </c>
      <c r="K400" s="17"/>
      <c r="L400" s="17"/>
    </row>
    <row r="401" spans="1:12" ht="22.8">
      <c r="A401" s="337" t="s">
        <v>841</v>
      </c>
      <c r="B401" s="338" t="s">
        <v>843</v>
      </c>
      <c r="C401" s="338" t="s">
        <v>806</v>
      </c>
      <c r="D401" s="351" t="s">
        <v>885</v>
      </c>
      <c r="E401" s="338" t="s">
        <v>635</v>
      </c>
      <c r="F401" s="338" t="s">
        <v>994</v>
      </c>
      <c r="G401" s="338" t="s">
        <v>329</v>
      </c>
      <c r="H401" s="340">
        <v>19860055.68</v>
      </c>
      <c r="I401" s="341">
        <v>16206066.92</v>
      </c>
      <c r="J401" s="342">
        <v>15844311.619999999</v>
      </c>
      <c r="K401" s="17"/>
      <c r="L401" s="17"/>
    </row>
    <row r="402" spans="1:12" ht="182.4">
      <c r="A402" s="330" t="s">
        <v>523</v>
      </c>
      <c r="B402" s="331" t="s">
        <v>843</v>
      </c>
      <c r="C402" s="331" t="s">
        <v>806</v>
      </c>
      <c r="D402" s="350" t="s">
        <v>889</v>
      </c>
      <c r="E402" s="332" t="s">
        <v>780</v>
      </c>
      <c r="F402" s="332" t="s">
        <v>780</v>
      </c>
      <c r="G402" s="332" t="s">
        <v>780</v>
      </c>
      <c r="H402" s="333">
        <f>H403</f>
        <v>36689803.75</v>
      </c>
      <c r="I402" s="334">
        <f t="shared" ref="I402:J403" si="46">I403</f>
        <v>36689803.75</v>
      </c>
      <c r="J402" s="335">
        <f t="shared" si="46"/>
        <v>36689803.75</v>
      </c>
      <c r="K402" s="17"/>
      <c r="L402" s="17"/>
    </row>
    <row r="403" spans="1:12" ht="68.400000000000006">
      <c r="A403" s="330" t="s">
        <v>981</v>
      </c>
      <c r="B403" s="331" t="s">
        <v>843</v>
      </c>
      <c r="C403" s="331" t="s">
        <v>806</v>
      </c>
      <c r="D403" s="350" t="s">
        <v>889</v>
      </c>
      <c r="E403" s="331" t="s">
        <v>635</v>
      </c>
      <c r="F403" s="336" t="s">
        <v>780</v>
      </c>
      <c r="G403" s="336" t="s">
        <v>780</v>
      </c>
      <c r="H403" s="333">
        <f>H404</f>
        <v>36689803.75</v>
      </c>
      <c r="I403" s="334">
        <f t="shared" si="46"/>
        <v>36689803.75</v>
      </c>
      <c r="J403" s="335">
        <f t="shared" si="46"/>
        <v>36689803.75</v>
      </c>
      <c r="K403" s="17"/>
      <c r="L403" s="17"/>
    </row>
    <row r="404" spans="1:12" ht="159.6">
      <c r="A404" s="337" t="s">
        <v>995</v>
      </c>
      <c r="B404" s="338" t="s">
        <v>843</v>
      </c>
      <c r="C404" s="338" t="s">
        <v>806</v>
      </c>
      <c r="D404" s="351" t="s">
        <v>889</v>
      </c>
      <c r="E404" s="338" t="s">
        <v>635</v>
      </c>
      <c r="F404" s="338" t="s">
        <v>996</v>
      </c>
      <c r="G404" s="339" t="s">
        <v>780</v>
      </c>
      <c r="H404" s="340">
        <v>36689803.75</v>
      </c>
      <c r="I404" s="341">
        <v>36689803.75</v>
      </c>
      <c r="J404" s="342">
        <v>36689803.75</v>
      </c>
      <c r="K404" s="17"/>
      <c r="L404" s="17"/>
    </row>
    <row r="405" spans="1:12" ht="68.400000000000006">
      <c r="A405" s="337" t="s">
        <v>840</v>
      </c>
      <c r="B405" s="338" t="s">
        <v>843</v>
      </c>
      <c r="C405" s="338" t="s">
        <v>806</v>
      </c>
      <c r="D405" s="351" t="s">
        <v>889</v>
      </c>
      <c r="E405" s="338" t="s">
        <v>635</v>
      </c>
      <c r="F405" s="338" t="s">
        <v>996</v>
      </c>
      <c r="G405" s="338" t="s">
        <v>327</v>
      </c>
      <c r="H405" s="340">
        <v>36689803.75</v>
      </c>
      <c r="I405" s="341">
        <v>36689803.75</v>
      </c>
      <c r="J405" s="342">
        <v>36689803.75</v>
      </c>
      <c r="K405" s="17"/>
      <c r="L405" s="17"/>
    </row>
    <row r="406" spans="1:12" ht="22.8">
      <c r="A406" s="337" t="s">
        <v>841</v>
      </c>
      <c r="B406" s="338" t="s">
        <v>843</v>
      </c>
      <c r="C406" s="338" t="s">
        <v>806</v>
      </c>
      <c r="D406" s="351" t="s">
        <v>889</v>
      </c>
      <c r="E406" s="338" t="s">
        <v>635</v>
      </c>
      <c r="F406" s="338" t="s">
        <v>996</v>
      </c>
      <c r="G406" s="338" t="s">
        <v>329</v>
      </c>
      <c r="H406" s="340">
        <v>36689803.75</v>
      </c>
      <c r="I406" s="341">
        <v>36689803.75</v>
      </c>
      <c r="J406" s="342">
        <v>36689803.75</v>
      </c>
      <c r="K406" s="17"/>
      <c r="L406" s="17"/>
    </row>
    <row r="407" spans="1:12" ht="114">
      <c r="A407" s="330" t="s">
        <v>997</v>
      </c>
      <c r="B407" s="331" t="s">
        <v>843</v>
      </c>
      <c r="C407" s="331" t="s">
        <v>806</v>
      </c>
      <c r="D407" s="350" t="s">
        <v>946</v>
      </c>
      <c r="E407" s="332" t="s">
        <v>780</v>
      </c>
      <c r="F407" s="332" t="s">
        <v>780</v>
      </c>
      <c r="G407" s="332" t="s">
        <v>780</v>
      </c>
      <c r="H407" s="333">
        <f t="shared" ref="H407:J408" si="47">H408</f>
        <v>1219025</v>
      </c>
      <c r="I407" s="334">
        <f t="shared" si="47"/>
        <v>830365</v>
      </c>
      <c r="J407" s="335">
        <f t="shared" si="47"/>
        <v>830365</v>
      </c>
      <c r="K407" s="17"/>
      <c r="L407" s="17"/>
    </row>
    <row r="408" spans="1:12" ht="68.400000000000006">
      <c r="A408" s="330" t="s">
        <v>981</v>
      </c>
      <c r="B408" s="331" t="s">
        <v>843</v>
      </c>
      <c r="C408" s="331" t="s">
        <v>806</v>
      </c>
      <c r="D408" s="350" t="s">
        <v>946</v>
      </c>
      <c r="E408" s="331" t="s">
        <v>635</v>
      </c>
      <c r="F408" s="336" t="s">
        <v>780</v>
      </c>
      <c r="G408" s="336" t="s">
        <v>780</v>
      </c>
      <c r="H408" s="333">
        <f t="shared" si="47"/>
        <v>1219025</v>
      </c>
      <c r="I408" s="334">
        <f t="shared" si="47"/>
        <v>830365</v>
      </c>
      <c r="J408" s="335">
        <f t="shared" si="47"/>
        <v>830365</v>
      </c>
      <c r="K408" s="17"/>
      <c r="L408" s="17"/>
    </row>
    <row r="409" spans="1:12" ht="22.8">
      <c r="A409" s="337" t="s">
        <v>998</v>
      </c>
      <c r="B409" s="338" t="s">
        <v>843</v>
      </c>
      <c r="C409" s="338" t="s">
        <v>806</v>
      </c>
      <c r="D409" s="351" t="s">
        <v>946</v>
      </c>
      <c r="E409" s="338" t="s">
        <v>635</v>
      </c>
      <c r="F409" s="338" t="s">
        <v>999</v>
      </c>
      <c r="G409" s="339" t="s">
        <v>780</v>
      </c>
      <c r="H409" s="340">
        <v>1219025</v>
      </c>
      <c r="I409" s="341">
        <v>830365</v>
      </c>
      <c r="J409" s="342">
        <v>830365</v>
      </c>
      <c r="K409" s="17"/>
      <c r="L409" s="17"/>
    </row>
    <row r="410" spans="1:12" ht="68.400000000000006">
      <c r="A410" s="337" t="s">
        <v>816</v>
      </c>
      <c r="B410" s="338" t="s">
        <v>843</v>
      </c>
      <c r="C410" s="338" t="s">
        <v>806</v>
      </c>
      <c r="D410" s="351" t="s">
        <v>946</v>
      </c>
      <c r="E410" s="338" t="s">
        <v>635</v>
      </c>
      <c r="F410" s="338" t="s">
        <v>999</v>
      </c>
      <c r="G410" s="338" t="s">
        <v>273</v>
      </c>
      <c r="H410" s="340">
        <v>987915</v>
      </c>
      <c r="I410" s="341">
        <v>643005</v>
      </c>
      <c r="J410" s="342">
        <v>643005</v>
      </c>
      <c r="K410" s="17"/>
      <c r="L410" s="17"/>
    </row>
    <row r="411" spans="1:12" ht="68.400000000000006">
      <c r="A411" s="337" t="s">
        <v>817</v>
      </c>
      <c r="B411" s="338" t="s">
        <v>843</v>
      </c>
      <c r="C411" s="338" t="s">
        <v>806</v>
      </c>
      <c r="D411" s="351" t="s">
        <v>946</v>
      </c>
      <c r="E411" s="338" t="s">
        <v>635</v>
      </c>
      <c r="F411" s="338" t="s">
        <v>999</v>
      </c>
      <c r="G411" s="338" t="s">
        <v>275</v>
      </c>
      <c r="H411" s="340">
        <v>987915</v>
      </c>
      <c r="I411" s="341">
        <v>643005</v>
      </c>
      <c r="J411" s="342">
        <v>643005</v>
      </c>
      <c r="K411" s="17"/>
      <c r="L411" s="17"/>
    </row>
    <row r="412" spans="1:12" ht="68.400000000000006">
      <c r="A412" s="337" t="s">
        <v>840</v>
      </c>
      <c r="B412" s="338" t="s">
        <v>843</v>
      </c>
      <c r="C412" s="338" t="s">
        <v>806</v>
      </c>
      <c r="D412" s="351" t="s">
        <v>946</v>
      </c>
      <c r="E412" s="338" t="s">
        <v>635</v>
      </c>
      <c r="F412" s="338" t="s">
        <v>999</v>
      </c>
      <c r="G412" s="338" t="s">
        <v>327</v>
      </c>
      <c r="H412" s="340">
        <v>231110</v>
      </c>
      <c r="I412" s="341">
        <v>187360</v>
      </c>
      <c r="J412" s="342">
        <v>187360</v>
      </c>
      <c r="K412" s="17"/>
      <c r="L412" s="17"/>
    </row>
    <row r="413" spans="1:12" ht="22.8">
      <c r="A413" s="337" t="s">
        <v>841</v>
      </c>
      <c r="B413" s="338" t="s">
        <v>843</v>
      </c>
      <c r="C413" s="338" t="s">
        <v>806</v>
      </c>
      <c r="D413" s="351" t="s">
        <v>946</v>
      </c>
      <c r="E413" s="338" t="s">
        <v>635</v>
      </c>
      <c r="F413" s="338" t="s">
        <v>999</v>
      </c>
      <c r="G413" s="338" t="s">
        <v>329</v>
      </c>
      <c r="H413" s="340">
        <v>231110</v>
      </c>
      <c r="I413" s="341">
        <v>187360</v>
      </c>
      <c r="J413" s="342">
        <v>187360</v>
      </c>
      <c r="K413" s="17"/>
      <c r="L413" s="17"/>
    </row>
    <row r="414" spans="1:12" ht="68.400000000000006">
      <c r="A414" s="330" t="s">
        <v>812</v>
      </c>
      <c r="B414" s="331" t="s">
        <v>843</v>
      </c>
      <c r="C414" s="331" t="s">
        <v>806</v>
      </c>
      <c r="D414" s="350" t="s">
        <v>802</v>
      </c>
      <c r="E414" s="332" t="s">
        <v>780</v>
      </c>
      <c r="F414" s="332" t="s">
        <v>780</v>
      </c>
      <c r="G414" s="332" t="s">
        <v>780</v>
      </c>
      <c r="H414" s="333">
        <f>H415</f>
        <v>2554934</v>
      </c>
      <c r="I414" s="334">
        <f t="shared" ref="I414:J415" si="48">I415</f>
        <v>2554934</v>
      </c>
      <c r="J414" s="335">
        <f t="shared" si="48"/>
        <v>2554934</v>
      </c>
      <c r="K414" s="17"/>
      <c r="L414" s="17"/>
    </row>
    <row r="415" spans="1:12" ht="68.400000000000006">
      <c r="A415" s="330" t="s">
        <v>981</v>
      </c>
      <c r="B415" s="331" t="s">
        <v>843</v>
      </c>
      <c r="C415" s="331" t="s">
        <v>806</v>
      </c>
      <c r="D415" s="350" t="s">
        <v>802</v>
      </c>
      <c r="E415" s="331" t="s">
        <v>635</v>
      </c>
      <c r="F415" s="336" t="s">
        <v>780</v>
      </c>
      <c r="G415" s="336" t="s">
        <v>780</v>
      </c>
      <c r="H415" s="333">
        <f>H416</f>
        <v>2554934</v>
      </c>
      <c r="I415" s="334">
        <f t="shared" si="48"/>
        <v>2554934</v>
      </c>
      <c r="J415" s="335">
        <f t="shared" si="48"/>
        <v>2554934</v>
      </c>
      <c r="K415" s="17"/>
      <c r="L415" s="17"/>
    </row>
    <row r="416" spans="1:12" ht="68.400000000000006">
      <c r="A416" s="337" t="s">
        <v>812</v>
      </c>
      <c r="B416" s="338" t="s">
        <v>843</v>
      </c>
      <c r="C416" s="338" t="s">
        <v>806</v>
      </c>
      <c r="D416" s="351" t="s">
        <v>802</v>
      </c>
      <c r="E416" s="338" t="s">
        <v>635</v>
      </c>
      <c r="F416" s="338" t="s">
        <v>813</v>
      </c>
      <c r="G416" s="339" t="s">
        <v>780</v>
      </c>
      <c r="H416" s="340">
        <v>2554934</v>
      </c>
      <c r="I416" s="341">
        <v>2554934</v>
      </c>
      <c r="J416" s="342">
        <v>2554934</v>
      </c>
      <c r="K416" s="17"/>
      <c r="L416" s="17"/>
    </row>
    <row r="417" spans="1:12" ht="136.80000000000001">
      <c r="A417" s="337" t="s">
        <v>810</v>
      </c>
      <c r="B417" s="338" t="s">
        <v>843</v>
      </c>
      <c r="C417" s="338" t="s">
        <v>806</v>
      </c>
      <c r="D417" s="351" t="s">
        <v>802</v>
      </c>
      <c r="E417" s="338" t="s">
        <v>635</v>
      </c>
      <c r="F417" s="338" t="s">
        <v>813</v>
      </c>
      <c r="G417" s="338" t="s">
        <v>263</v>
      </c>
      <c r="H417" s="340">
        <v>2554934</v>
      </c>
      <c r="I417" s="341">
        <v>2554934</v>
      </c>
      <c r="J417" s="342">
        <v>2554934</v>
      </c>
      <c r="K417" s="17"/>
      <c r="L417" s="17"/>
    </row>
    <row r="418" spans="1:12" ht="45.6">
      <c r="A418" s="337" t="s">
        <v>811</v>
      </c>
      <c r="B418" s="338" t="s">
        <v>843</v>
      </c>
      <c r="C418" s="338" t="s">
        <v>806</v>
      </c>
      <c r="D418" s="351" t="s">
        <v>802</v>
      </c>
      <c r="E418" s="338" t="s">
        <v>635</v>
      </c>
      <c r="F418" s="338" t="s">
        <v>813</v>
      </c>
      <c r="G418" s="338" t="s">
        <v>265</v>
      </c>
      <c r="H418" s="340">
        <v>2554934</v>
      </c>
      <c r="I418" s="341">
        <v>2554934</v>
      </c>
      <c r="J418" s="342">
        <v>2554934</v>
      </c>
      <c r="K418" s="17"/>
      <c r="L418" s="17"/>
    </row>
    <row r="419" spans="1:12" ht="68.400000000000006">
      <c r="A419" s="330" t="s">
        <v>1000</v>
      </c>
      <c r="B419" s="331" t="s">
        <v>843</v>
      </c>
      <c r="C419" s="331" t="s">
        <v>806</v>
      </c>
      <c r="D419" s="350" t="s">
        <v>954</v>
      </c>
      <c r="E419" s="332" t="s">
        <v>780</v>
      </c>
      <c r="F419" s="332" t="s">
        <v>780</v>
      </c>
      <c r="G419" s="332" t="s">
        <v>780</v>
      </c>
      <c r="H419" s="333">
        <f t="shared" ref="H419:J420" si="49">H420</f>
        <v>3591097</v>
      </c>
      <c r="I419" s="334">
        <f t="shared" si="49"/>
        <v>3256257</v>
      </c>
      <c r="J419" s="335">
        <f t="shared" si="49"/>
        <v>3256257</v>
      </c>
      <c r="K419" s="17"/>
      <c r="L419" s="17"/>
    </row>
    <row r="420" spans="1:12" ht="68.400000000000006">
      <c r="A420" s="330" t="s">
        <v>981</v>
      </c>
      <c r="B420" s="331" t="s">
        <v>843</v>
      </c>
      <c r="C420" s="331" t="s">
        <v>806</v>
      </c>
      <c r="D420" s="350" t="s">
        <v>954</v>
      </c>
      <c r="E420" s="331" t="s">
        <v>635</v>
      </c>
      <c r="F420" s="336" t="s">
        <v>780</v>
      </c>
      <c r="G420" s="336" t="s">
        <v>780</v>
      </c>
      <c r="H420" s="333">
        <f t="shared" si="49"/>
        <v>3591097</v>
      </c>
      <c r="I420" s="334">
        <f t="shared" si="49"/>
        <v>3256257</v>
      </c>
      <c r="J420" s="335">
        <f t="shared" si="49"/>
        <v>3256257</v>
      </c>
      <c r="K420" s="17"/>
      <c r="L420" s="17"/>
    </row>
    <row r="421" spans="1:12" ht="68.400000000000006">
      <c r="A421" s="337" t="s">
        <v>886</v>
      </c>
      <c r="B421" s="338" t="s">
        <v>843</v>
      </c>
      <c r="C421" s="338" t="s">
        <v>806</v>
      </c>
      <c r="D421" s="351" t="s">
        <v>954</v>
      </c>
      <c r="E421" s="338" t="s">
        <v>635</v>
      </c>
      <c r="F421" s="338" t="s">
        <v>887</v>
      </c>
      <c r="G421" s="339" t="s">
        <v>780</v>
      </c>
      <c r="H421" s="340">
        <v>3591097</v>
      </c>
      <c r="I421" s="340">
        <v>3256257</v>
      </c>
      <c r="J421" s="340">
        <v>3256257</v>
      </c>
      <c r="K421" s="17"/>
      <c r="L421" s="17"/>
    </row>
    <row r="422" spans="1:12" ht="136.80000000000001">
      <c r="A422" s="337" t="s">
        <v>810</v>
      </c>
      <c r="B422" s="338" t="s">
        <v>843</v>
      </c>
      <c r="C422" s="338" t="s">
        <v>806</v>
      </c>
      <c r="D422" s="351" t="s">
        <v>954</v>
      </c>
      <c r="E422" s="338" t="s">
        <v>635</v>
      </c>
      <c r="F422" s="338" t="s">
        <v>887</v>
      </c>
      <c r="G422" s="338" t="s">
        <v>263</v>
      </c>
      <c r="H422" s="340">
        <v>3170473</v>
      </c>
      <c r="I422" s="341">
        <v>3170473</v>
      </c>
      <c r="J422" s="342">
        <v>3170473</v>
      </c>
      <c r="K422" s="17"/>
      <c r="L422" s="17"/>
    </row>
    <row r="423" spans="1:12" ht="45.6">
      <c r="A423" s="337" t="s">
        <v>820</v>
      </c>
      <c r="B423" s="338" t="s">
        <v>843</v>
      </c>
      <c r="C423" s="338" t="s">
        <v>806</v>
      </c>
      <c r="D423" s="351" t="s">
        <v>954</v>
      </c>
      <c r="E423" s="338" t="s">
        <v>635</v>
      </c>
      <c r="F423" s="338" t="s">
        <v>887</v>
      </c>
      <c r="G423" s="338" t="s">
        <v>363</v>
      </c>
      <c r="H423" s="340">
        <v>3170473</v>
      </c>
      <c r="I423" s="341">
        <v>3170473</v>
      </c>
      <c r="J423" s="342">
        <v>3170473</v>
      </c>
      <c r="K423" s="17"/>
      <c r="L423" s="17"/>
    </row>
    <row r="424" spans="1:12" ht="68.400000000000006">
      <c r="A424" s="337" t="s">
        <v>816</v>
      </c>
      <c r="B424" s="338" t="s">
        <v>843</v>
      </c>
      <c r="C424" s="338" t="s">
        <v>806</v>
      </c>
      <c r="D424" s="351" t="s">
        <v>954</v>
      </c>
      <c r="E424" s="338" t="s">
        <v>635</v>
      </c>
      <c r="F424" s="338" t="s">
        <v>887</v>
      </c>
      <c r="G424" s="338" t="s">
        <v>273</v>
      </c>
      <c r="H424" s="340">
        <v>414684</v>
      </c>
      <c r="I424" s="341">
        <v>85784</v>
      </c>
      <c r="J424" s="342">
        <v>85784</v>
      </c>
      <c r="K424" s="17"/>
      <c r="L424" s="17"/>
    </row>
    <row r="425" spans="1:12" ht="68.400000000000006">
      <c r="A425" s="337" t="s">
        <v>817</v>
      </c>
      <c r="B425" s="338" t="s">
        <v>843</v>
      </c>
      <c r="C425" s="338" t="s">
        <v>806</v>
      </c>
      <c r="D425" s="351" t="s">
        <v>954</v>
      </c>
      <c r="E425" s="338" t="s">
        <v>635</v>
      </c>
      <c r="F425" s="338" t="s">
        <v>887</v>
      </c>
      <c r="G425" s="338" t="s">
        <v>275</v>
      </c>
      <c r="H425" s="340">
        <v>414684</v>
      </c>
      <c r="I425" s="341">
        <v>85784</v>
      </c>
      <c r="J425" s="342">
        <v>85784</v>
      </c>
      <c r="K425" s="17"/>
      <c r="L425" s="17"/>
    </row>
    <row r="426" spans="1:12" ht="22.8">
      <c r="A426" s="337" t="s">
        <v>849</v>
      </c>
      <c r="B426" s="338" t="s">
        <v>843</v>
      </c>
      <c r="C426" s="338" t="s">
        <v>806</v>
      </c>
      <c r="D426" s="351" t="s">
        <v>954</v>
      </c>
      <c r="E426" s="338" t="s">
        <v>635</v>
      </c>
      <c r="F426" s="338" t="s">
        <v>887</v>
      </c>
      <c r="G426" s="338" t="s">
        <v>282</v>
      </c>
      <c r="H426" s="340">
        <v>5940</v>
      </c>
      <c r="I426" s="341">
        <v>0</v>
      </c>
      <c r="J426" s="342">
        <v>0</v>
      </c>
      <c r="K426" s="17"/>
      <c r="L426" s="17"/>
    </row>
    <row r="427" spans="1:12" ht="22.8">
      <c r="A427" s="337" t="s">
        <v>898</v>
      </c>
      <c r="B427" s="338" t="s">
        <v>843</v>
      </c>
      <c r="C427" s="338" t="s">
        <v>806</v>
      </c>
      <c r="D427" s="351" t="s">
        <v>954</v>
      </c>
      <c r="E427" s="338" t="s">
        <v>635</v>
      </c>
      <c r="F427" s="338" t="s">
        <v>887</v>
      </c>
      <c r="G427" s="338" t="s">
        <v>284</v>
      </c>
      <c r="H427" s="340">
        <v>5940</v>
      </c>
      <c r="I427" s="341">
        <v>0</v>
      </c>
      <c r="J427" s="342">
        <v>0</v>
      </c>
      <c r="K427" s="17"/>
      <c r="L427" s="17"/>
    </row>
    <row r="428" spans="1:12" ht="68.400000000000006">
      <c r="A428" s="330" t="s">
        <v>1001</v>
      </c>
      <c r="B428" s="331" t="s">
        <v>843</v>
      </c>
      <c r="C428" s="331" t="s">
        <v>806</v>
      </c>
      <c r="D428" s="350" t="s">
        <v>957</v>
      </c>
      <c r="E428" s="332" t="s">
        <v>780</v>
      </c>
      <c r="F428" s="332" t="s">
        <v>780</v>
      </c>
      <c r="G428" s="332" t="s">
        <v>780</v>
      </c>
      <c r="H428" s="333">
        <f t="shared" ref="H428:J429" si="50">H429</f>
        <v>3968567</v>
      </c>
      <c r="I428" s="334">
        <f t="shared" si="50"/>
        <v>3885967</v>
      </c>
      <c r="J428" s="335">
        <f t="shared" si="50"/>
        <v>3885967</v>
      </c>
      <c r="K428" s="17"/>
      <c r="L428" s="17"/>
    </row>
    <row r="429" spans="1:12" ht="68.400000000000006">
      <c r="A429" s="330" t="s">
        <v>981</v>
      </c>
      <c r="B429" s="331" t="s">
        <v>843</v>
      </c>
      <c r="C429" s="331" t="s">
        <v>806</v>
      </c>
      <c r="D429" s="350" t="s">
        <v>957</v>
      </c>
      <c r="E429" s="331" t="s">
        <v>635</v>
      </c>
      <c r="F429" s="336" t="s">
        <v>780</v>
      </c>
      <c r="G429" s="336" t="s">
        <v>780</v>
      </c>
      <c r="H429" s="333">
        <f t="shared" si="50"/>
        <v>3968567</v>
      </c>
      <c r="I429" s="334">
        <f t="shared" si="50"/>
        <v>3885967</v>
      </c>
      <c r="J429" s="335">
        <f t="shared" si="50"/>
        <v>3885967</v>
      </c>
      <c r="K429" s="17"/>
      <c r="L429" s="17"/>
    </row>
    <row r="430" spans="1:12" ht="68.400000000000006">
      <c r="A430" s="337" t="s">
        <v>886</v>
      </c>
      <c r="B430" s="338" t="s">
        <v>843</v>
      </c>
      <c r="C430" s="338" t="s">
        <v>806</v>
      </c>
      <c r="D430" s="351" t="s">
        <v>957</v>
      </c>
      <c r="E430" s="338" t="s">
        <v>635</v>
      </c>
      <c r="F430" s="338" t="s">
        <v>887</v>
      </c>
      <c r="G430" s="339" t="s">
        <v>780</v>
      </c>
      <c r="H430" s="340">
        <v>3968567</v>
      </c>
      <c r="I430" s="341">
        <v>3885967</v>
      </c>
      <c r="J430" s="342">
        <v>3885967</v>
      </c>
      <c r="K430" s="17"/>
      <c r="L430" s="17"/>
    </row>
    <row r="431" spans="1:12" ht="136.80000000000001">
      <c r="A431" s="337" t="s">
        <v>810</v>
      </c>
      <c r="B431" s="338" t="s">
        <v>843</v>
      </c>
      <c r="C431" s="338" t="s">
        <v>806</v>
      </c>
      <c r="D431" s="351" t="s">
        <v>957</v>
      </c>
      <c r="E431" s="338" t="s">
        <v>635</v>
      </c>
      <c r="F431" s="338" t="s">
        <v>887</v>
      </c>
      <c r="G431" s="338" t="s">
        <v>263</v>
      </c>
      <c r="H431" s="340">
        <v>3871767</v>
      </c>
      <c r="I431" s="341">
        <v>3871767</v>
      </c>
      <c r="J431" s="342">
        <v>3871767</v>
      </c>
      <c r="K431" s="17"/>
      <c r="L431" s="17"/>
    </row>
    <row r="432" spans="1:12" ht="45.6">
      <c r="A432" s="337" t="s">
        <v>820</v>
      </c>
      <c r="B432" s="338" t="s">
        <v>843</v>
      </c>
      <c r="C432" s="338" t="s">
        <v>806</v>
      </c>
      <c r="D432" s="351" t="s">
        <v>957</v>
      </c>
      <c r="E432" s="338" t="s">
        <v>635</v>
      </c>
      <c r="F432" s="338" t="s">
        <v>887</v>
      </c>
      <c r="G432" s="338" t="s">
        <v>363</v>
      </c>
      <c r="H432" s="340">
        <v>3871767</v>
      </c>
      <c r="I432" s="341">
        <v>3871767</v>
      </c>
      <c r="J432" s="342">
        <v>3871767</v>
      </c>
      <c r="K432" s="17"/>
      <c r="L432" s="17"/>
    </row>
    <row r="433" spans="1:12" ht="68.400000000000006">
      <c r="A433" s="337" t="s">
        <v>816</v>
      </c>
      <c r="B433" s="338" t="s">
        <v>843</v>
      </c>
      <c r="C433" s="338" t="s">
        <v>806</v>
      </c>
      <c r="D433" s="351" t="s">
        <v>957</v>
      </c>
      <c r="E433" s="338" t="s">
        <v>635</v>
      </c>
      <c r="F433" s="338" t="s">
        <v>887</v>
      </c>
      <c r="G433" s="338" t="s">
        <v>273</v>
      </c>
      <c r="H433" s="340">
        <v>96800</v>
      </c>
      <c r="I433" s="341">
        <v>14200</v>
      </c>
      <c r="J433" s="342">
        <v>14200</v>
      </c>
      <c r="K433" s="17"/>
      <c r="L433" s="17"/>
    </row>
    <row r="434" spans="1:12" ht="68.400000000000006">
      <c r="A434" s="337" t="s">
        <v>817</v>
      </c>
      <c r="B434" s="338" t="s">
        <v>843</v>
      </c>
      <c r="C434" s="338" t="s">
        <v>806</v>
      </c>
      <c r="D434" s="351" t="s">
        <v>957</v>
      </c>
      <c r="E434" s="338" t="s">
        <v>635</v>
      </c>
      <c r="F434" s="338" t="s">
        <v>887</v>
      </c>
      <c r="G434" s="338" t="s">
        <v>275</v>
      </c>
      <c r="H434" s="340">
        <v>96800</v>
      </c>
      <c r="I434" s="341">
        <v>14200</v>
      </c>
      <c r="J434" s="342">
        <v>14200</v>
      </c>
      <c r="K434" s="17"/>
      <c r="L434" s="17"/>
    </row>
    <row r="435" spans="1:12" ht="130.5" customHeight="1">
      <c r="A435" s="330" t="s">
        <v>1002</v>
      </c>
      <c r="B435" s="331" t="s">
        <v>843</v>
      </c>
      <c r="C435" s="331" t="s">
        <v>806</v>
      </c>
      <c r="D435" s="350" t="s">
        <v>961</v>
      </c>
      <c r="E435" s="332" t="s">
        <v>780</v>
      </c>
      <c r="F435" s="332" t="s">
        <v>780</v>
      </c>
      <c r="G435" s="332" t="s">
        <v>780</v>
      </c>
      <c r="H435" s="333">
        <f t="shared" ref="H435:J436" si="51">H436</f>
        <v>280800</v>
      </c>
      <c r="I435" s="334">
        <f t="shared" si="51"/>
        <v>280800</v>
      </c>
      <c r="J435" s="335">
        <f t="shared" si="51"/>
        <v>284400</v>
      </c>
      <c r="K435" s="17"/>
      <c r="L435" s="17"/>
    </row>
    <row r="436" spans="1:12" ht="68.400000000000006">
      <c r="A436" s="330" t="s">
        <v>981</v>
      </c>
      <c r="B436" s="331" t="s">
        <v>843</v>
      </c>
      <c r="C436" s="331" t="s">
        <v>806</v>
      </c>
      <c r="D436" s="350" t="s">
        <v>961</v>
      </c>
      <c r="E436" s="331" t="s">
        <v>635</v>
      </c>
      <c r="F436" s="336" t="s">
        <v>780</v>
      </c>
      <c r="G436" s="336" t="s">
        <v>780</v>
      </c>
      <c r="H436" s="333">
        <f t="shared" si="51"/>
        <v>280800</v>
      </c>
      <c r="I436" s="334">
        <f t="shared" si="51"/>
        <v>280800</v>
      </c>
      <c r="J436" s="335">
        <f t="shared" si="51"/>
        <v>284400</v>
      </c>
      <c r="K436" s="17"/>
      <c r="L436" s="17"/>
    </row>
    <row r="437" spans="1:12" ht="159.6">
      <c r="A437" s="337" t="s">
        <v>1003</v>
      </c>
      <c r="B437" s="338" t="s">
        <v>843</v>
      </c>
      <c r="C437" s="338" t="s">
        <v>806</v>
      </c>
      <c r="D437" s="351" t="s">
        <v>961</v>
      </c>
      <c r="E437" s="338" t="s">
        <v>635</v>
      </c>
      <c r="F437" s="338" t="s">
        <v>1004</v>
      </c>
      <c r="G437" s="339" t="s">
        <v>780</v>
      </c>
      <c r="H437" s="340">
        <v>280800</v>
      </c>
      <c r="I437" s="341">
        <v>280800</v>
      </c>
      <c r="J437" s="342">
        <v>284400</v>
      </c>
      <c r="K437" s="17"/>
      <c r="L437" s="17"/>
    </row>
    <row r="438" spans="1:12" ht="45.6">
      <c r="A438" s="337" t="s">
        <v>856</v>
      </c>
      <c r="B438" s="338" t="s">
        <v>843</v>
      </c>
      <c r="C438" s="338" t="s">
        <v>806</v>
      </c>
      <c r="D438" s="351" t="s">
        <v>961</v>
      </c>
      <c r="E438" s="338" t="s">
        <v>635</v>
      </c>
      <c r="F438" s="338" t="s">
        <v>1004</v>
      </c>
      <c r="G438" s="338" t="s">
        <v>493</v>
      </c>
      <c r="H438" s="340">
        <v>111600</v>
      </c>
      <c r="I438" s="341">
        <v>111600</v>
      </c>
      <c r="J438" s="342">
        <v>113400</v>
      </c>
      <c r="K438" s="17"/>
      <c r="L438" s="17"/>
    </row>
    <row r="439" spans="1:12" ht="68.400000000000006">
      <c r="A439" s="337" t="s">
        <v>854</v>
      </c>
      <c r="B439" s="338" t="s">
        <v>843</v>
      </c>
      <c r="C439" s="338" t="s">
        <v>806</v>
      </c>
      <c r="D439" s="351" t="s">
        <v>961</v>
      </c>
      <c r="E439" s="338" t="s">
        <v>635</v>
      </c>
      <c r="F439" s="338" t="s">
        <v>1004</v>
      </c>
      <c r="G439" s="338" t="s">
        <v>507</v>
      </c>
      <c r="H439" s="340">
        <v>111600</v>
      </c>
      <c r="I439" s="341">
        <v>111600</v>
      </c>
      <c r="J439" s="342">
        <v>113400</v>
      </c>
      <c r="K439" s="17"/>
      <c r="L439" s="17"/>
    </row>
    <row r="440" spans="1:12" ht="68.400000000000006">
      <c r="A440" s="337" t="s">
        <v>840</v>
      </c>
      <c r="B440" s="338" t="s">
        <v>843</v>
      </c>
      <c r="C440" s="338" t="s">
        <v>806</v>
      </c>
      <c r="D440" s="351" t="s">
        <v>961</v>
      </c>
      <c r="E440" s="338" t="s">
        <v>635</v>
      </c>
      <c r="F440" s="338" t="s">
        <v>1004</v>
      </c>
      <c r="G440" s="338" t="s">
        <v>327</v>
      </c>
      <c r="H440" s="340">
        <v>169200</v>
      </c>
      <c r="I440" s="341">
        <v>169200</v>
      </c>
      <c r="J440" s="342">
        <v>171000</v>
      </c>
      <c r="K440" s="17"/>
      <c r="L440" s="17"/>
    </row>
    <row r="441" spans="1:12" ht="22.8">
      <c r="A441" s="337" t="s">
        <v>841</v>
      </c>
      <c r="B441" s="338" t="s">
        <v>843</v>
      </c>
      <c r="C441" s="338" t="s">
        <v>806</v>
      </c>
      <c r="D441" s="351" t="s">
        <v>961</v>
      </c>
      <c r="E441" s="338" t="s">
        <v>635</v>
      </c>
      <c r="F441" s="338" t="s">
        <v>1004</v>
      </c>
      <c r="G441" s="338" t="s">
        <v>329</v>
      </c>
      <c r="H441" s="340">
        <v>169200</v>
      </c>
      <c r="I441" s="341">
        <v>169200</v>
      </c>
      <c r="J441" s="342">
        <v>171000</v>
      </c>
      <c r="K441" s="17"/>
      <c r="L441" s="17"/>
    </row>
    <row r="442" spans="1:12" s="28" customFormat="1" ht="45.6" hidden="1">
      <c r="A442" s="352" t="s">
        <v>1005</v>
      </c>
      <c r="B442" s="353" t="s">
        <v>843</v>
      </c>
      <c r="C442" s="353" t="s">
        <v>806</v>
      </c>
      <c r="D442" s="353" t="s">
        <v>1006</v>
      </c>
      <c r="E442" s="354" t="s">
        <v>780</v>
      </c>
      <c r="F442" s="354" t="s">
        <v>780</v>
      </c>
      <c r="G442" s="354" t="s">
        <v>780</v>
      </c>
      <c r="H442" s="355">
        <f t="shared" ref="H442:J443" si="52">H443</f>
        <v>0</v>
      </c>
      <c r="I442" s="356">
        <f t="shared" si="52"/>
        <v>0</v>
      </c>
      <c r="J442" s="357">
        <f t="shared" si="52"/>
        <v>0</v>
      </c>
      <c r="K442" s="27"/>
      <c r="L442" s="27"/>
    </row>
    <row r="443" spans="1:12" s="28" customFormat="1" ht="68.400000000000006" hidden="1">
      <c r="A443" s="352" t="s">
        <v>981</v>
      </c>
      <c r="B443" s="353" t="s">
        <v>843</v>
      </c>
      <c r="C443" s="353" t="s">
        <v>806</v>
      </c>
      <c r="D443" s="353" t="s">
        <v>1006</v>
      </c>
      <c r="E443" s="353" t="s">
        <v>635</v>
      </c>
      <c r="F443" s="358" t="s">
        <v>780</v>
      </c>
      <c r="G443" s="358" t="s">
        <v>780</v>
      </c>
      <c r="H443" s="355">
        <f t="shared" si="52"/>
        <v>0</v>
      </c>
      <c r="I443" s="356">
        <f t="shared" si="52"/>
        <v>0</v>
      </c>
      <c r="J443" s="357">
        <f t="shared" si="52"/>
        <v>0</v>
      </c>
      <c r="K443" s="27"/>
      <c r="L443" s="27"/>
    </row>
    <row r="444" spans="1:12" s="28" customFormat="1" ht="45.6" hidden="1">
      <c r="A444" s="344" t="s">
        <v>1005</v>
      </c>
      <c r="B444" s="345" t="s">
        <v>843</v>
      </c>
      <c r="C444" s="345" t="s">
        <v>806</v>
      </c>
      <c r="D444" s="345" t="s">
        <v>1006</v>
      </c>
      <c r="E444" s="345" t="s">
        <v>635</v>
      </c>
      <c r="F444" s="345" t="s">
        <v>1007</v>
      </c>
      <c r="G444" s="346" t="s">
        <v>780</v>
      </c>
      <c r="H444" s="347"/>
      <c r="I444" s="348"/>
      <c r="J444" s="349"/>
      <c r="K444" s="27"/>
      <c r="L444" s="27"/>
    </row>
    <row r="445" spans="1:12" s="28" customFormat="1" ht="68.400000000000006" hidden="1">
      <c r="A445" s="344" t="s">
        <v>840</v>
      </c>
      <c r="B445" s="345" t="s">
        <v>843</v>
      </c>
      <c r="C445" s="345" t="s">
        <v>806</v>
      </c>
      <c r="D445" s="345" t="s">
        <v>1006</v>
      </c>
      <c r="E445" s="345" t="s">
        <v>635</v>
      </c>
      <c r="F445" s="345" t="s">
        <v>1007</v>
      </c>
      <c r="G445" s="345" t="s">
        <v>327</v>
      </c>
      <c r="H445" s="347"/>
      <c r="I445" s="348"/>
      <c r="J445" s="349"/>
      <c r="K445" s="27"/>
      <c r="L445" s="27"/>
    </row>
    <row r="446" spans="1:12" s="28" customFormat="1" ht="22.8" hidden="1">
      <c r="A446" s="344" t="s">
        <v>841</v>
      </c>
      <c r="B446" s="345" t="s">
        <v>843</v>
      </c>
      <c r="C446" s="345" t="s">
        <v>806</v>
      </c>
      <c r="D446" s="345" t="s">
        <v>1006</v>
      </c>
      <c r="E446" s="345" t="s">
        <v>635</v>
      </c>
      <c r="F446" s="345" t="s">
        <v>1007</v>
      </c>
      <c r="G446" s="345" t="s">
        <v>329</v>
      </c>
      <c r="H446" s="347"/>
      <c r="I446" s="348"/>
      <c r="J446" s="349"/>
      <c r="K446" s="27"/>
      <c r="L446" s="27"/>
    </row>
    <row r="447" spans="1:12" s="28" customFormat="1" ht="22.8" hidden="1">
      <c r="A447" s="344" t="s">
        <v>916</v>
      </c>
      <c r="B447" s="345" t="s">
        <v>843</v>
      </c>
      <c r="C447" s="345" t="s">
        <v>806</v>
      </c>
      <c r="D447" s="345" t="s">
        <v>1006</v>
      </c>
      <c r="E447" s="345" t="s">
        <v>635</v>
      </c>
      <c r="F447" s="345" t="s">
        <v>1007</v>
      </c>
      <c r="G447" s="345" t="s">
        <v>457</v>
      </c>
      <c r="H447" s="347"/>
      <c r="I447" s="348"/>
      <c r="J447" s="349"/>
      <c r="K447" s="27"/>
      <c r="L447" s="27"/>
    </row>
    <row r="448" spans="1:12" s="28" customFormat="1" ht="45.6" hidden="1">
      <c r="A448" s="352" t="s">
        <v>1008</v>
      </c>
      <c r="B448" s="353" t="s">
        <v>843</v>
      </c>
      <c r="C448" s="353" t="s">
        <v>806</v>
      </c>
      <c r="D448" s="353" t="s">
        <v>1009</v>
      </c>
      <c r="E448" s="354" t="s">
        <v>780</v>
      </c>
      <c r="F448" s="354" t="s">
        <v>780</v>
      </c>
      <c r="G448" s="354" t="s">
        <v>780</v>
      </c>
      <c r="H448" s="355">
        <f>H449</f>
        <v>0</v>
      </c>
      <c r="I448" s="356">
        <v>0</v>
      </c>
      <c r="J448" s="357">
        <v>0</v>
      </c>
      <c r="K448" s="27"/>
      <c r="L448" s="27"/>
    </row>
    <row r="449" spans="1:12" s="28" customFormat="1" ht="68.400000000000006" hidden="1">
      <c r="A449" s="352" t="s">
        <v>981</v>
      </c>
      <c r="B449" s="353" t="s">
        <v>843</v>
      </c>
      <c r="C449" s="353" t="s">
        <v>806</v>
      </c>
      <c r="D449" s="353" t="s">
        <v>1009</v>
      </c>
      <c r="E449" s="353" t="s">
        <v>635</v>
      </c>
      <c r="F449" s="358" t="s">
        <v>780</v>
      </c>
      <c r="G449" s="358" t="s">
        <v>780</v>
      </c>
      <c r="H449" s="355">
        <f>H450</f>
        <v>0</v>
      </c>
      <c r="I449" s="356">
        <v>0</v>
      </c>
      <c r="J449" s="357">
        <v>0</v>
      </c>
      <c r="K449" s="27"/>
      <c r="L449" s="27"/>
    </row>
    <row r="450" spans="1:12" s="28" customFormat="1" ht="45.6" hidden="1">
      <c r="A450" s="344" t="s">
        <v>1010</v>
      </c>
      <c r="B450" s="345" t="s">
        <v>843</v>
      </c>
      <c r="C450" s="345" t="s">
        <v>806</v>
      </c>
      <c r="D450" s="345" t="s">
        <v>1009</v>
      </c>
      <c r="E450" s="345" t="s">
        <v>635</v>
      </c>
      <c r="F450" s="345" t="s">
        <v>1011</v>
      </c>
      <c r="G450" s="346" t="s">
        <v>780</v>
      </c>
      <c r="H450" s="347"/>
      <c r="I450" s="348">
        <v>0</v>
      </c>
      <c r="J450" s="349">
        <v>0</v>
      </c>
      <c r="K450" s="27"/>
      <c r="L450" s="27"/>
    </row>
    <row r="451" spans="1:12" s="28" customFormat="1" ht="68.400000000000006" hidden="1">
      <c r="A451" s="344" t="s">
        <v>816</v>
      </c>
      <c r="B451" s="345" t="s">
        <v>843</v>
      </c>
      <c r="C451" s="345" t="s">
        <v>806</v>
      </c>
      <c r="D451" s="345" t="s">
        <v>1009</v>
      </c>
      <c r="E451" s="345" t="s">
        <v>635</v>
      </c>
      <c r="F451" s="345" t="s">
        <v>1011</v>
      </c>
      <c r="G451" s="345" t="s">
        <v>273</v>
      </c>
      <c r="H451" s="347"/>
      <c r="I451" s="348">
        <v>0</v>
      </c>
      <c r="J451" s="349">
        <v>0</v>
      </c>
      <c r="K451" s="27"/>
      <c r="L451" s="27"/>
    </row>
    <row r="452" spans="1:12" s="28" customFormat="1" ht="68.400000000000006" hidden="1">
      <c r="A452" s="344" t="s">
        <v>817</v>
      </c>
      <c r="B452" s="345" t="s">
        <v>843</v>
      </c>
      <c r="C452" s="345" t="s">
        <v>806</v>
      </c>
      <c r="D452" s="345" t="s">
        <v>1009</v>
      </c>
      <c r="E452" s="345" t="s">
        <v>635</v>
      </c>
      <c r="F452" s="345" t="s">
        <v>1011</v>
      </c>
      <c r="G452" s="345" t="s">
        <v>275</v>
      </c>
      <c r="H452" s="347"/>
      <c r="I452" s="348">
        <v>0</v>
      </c>
      <c r="J452" s="349">
        <v>0</v>
      </c>
      <c r="K452" s="27"/>
      <c r="L452" s="27"/>
    </row>
    <row r="453" spans="1:12" s="28" customFormat="1" ht="68.400000000000006" hidden="1">
      <c r="A453" s="344" t="s">
        <v>840</v>
      </c>
      <c r="B453" s="345" t="s">
        <v>843</v>
      </c>
      <c r="C453" s="345" t="s">
        <v>806</v>
      </c>
      <c r="D453" s="345" t="s">
        <v>1009</v>
      </c>
      <c r="E453" s="345" t="s">
        <v>635</v>
      </c>
      <c r="F453" s="345" t="s">
        <v>1011</v>
      </c>
      <c r="G453" s="345" t="s">
        <v>327</v>
      </c>
      <c r="H453" s="347"/>
      <c r="I453" s="348">
        <v>0</v>
      </c>
      <c r="J453" s="349">
        <v>0</v>
      </c>
      <c r="K453" s="27"/>
      <c r="L453" s="27"/>
    </row>
    <row r="454" spans="1:12" s="28" customFormat="1" ht="22.8" hidden="1">
      <c r="A454" s="344" t="s">
        <v>841</v>
      </c>
      <c r="B454" s="345" t="s">
        <v>843</v>
      </c>
      <c r="C454" s="345" t="s">
        <v>806</v>
      </c>
      <c r="D454" s="345" t="s">
        <v>1009</v>
      </c>
      <c r="E454" s="345" t="s">
        <v>635</v>
      </c>
      <c r="F454" s="345" t="s">
        <v>1011</v>
      </c>
      <c r="G454" s="345" t="s">
        <v>329</v>
      </c>
      <c r="H454" s="347"/>
      <c r="I454" s="348">
        <v>0</v>
      </c>
      <c r="J454" s="349">
        <v>0</v>
      </c>
      <c r="K454" s="27"/>
      <c r="L454" s="27"/>
    </row>
    <row r="455" spans="1:12" s="28" customFormat="1" ht="68.400000000000006" hidden="1">
      <c r="A455" s="352" t="s">
        <v>1012</v>
      </c>
      <c r="B455" s="353" t="s">
        <v>843</v>
      </c>
      <c r="C455" s="353" t="s">
        <v>806</v>
      </c>
      <c r="D455" s="353" t="s">
        <v>975</v>
      </c>
      <c r="E455" s="354" t="s">
        <v>780</v>
      </c>
      <c r="F455" s="354" t="s">
        <v>780</v>
      </c>
      <c r="G455" s="354" t="s">
        <v>780</v>
      </c>
      <c r="H455" s="355">
        <f>H456</f>
        <v>0</v>
      </c>
      <c r="I455" s="356">
        <f t="shared" ref="I455:J456" si="53">I456</f>
        <v>0</v>
      </c>
      <c r="J455" s="357">
        <f t="shared" si="53"/>
        <v>0</v>
      </c>
      <c r="K455" s="27"/>
      <c r="L455" s="27"/>
    </row>
    <row r="456" spans="1:12" s="28" customFormat="1" ht="68.400000000000006" hidden="1">
      <c r="A456" s="352" t="s">
        <v>981</v>
      </c>
      <c r="B456" s="353" t="s">
        <v>843</v>
      </c>
      <c r="C456" s="353" t="s">
        <v>806</v>
      </c>
      <c r="D456" s="353" t="s">
        <v>975</v>
      </c>
      <c r="E456" s="353" t="s">
        <v>635</v>
      </c>
      <c r="F456" s="358" t="s">
        <v>780</v>
      </c>
      <c r="G456" s="358" t="s">
        <v>780</v>
      </c>
      <c r="H456" s="355">
        <f>H457</f>
        <v>0</v>
      </c>
      <c r="I456" s="356">
        <f t="shared" si="53"/>
        <v>0</v>
      </c>
      <c r="J456" s="357">
        <f t="shared" si="53"/>
        <v>0</v>
      </c>
      <c r="K456" s="27"/>
      <c r="L456" s="27"/>
    </row>
    <row r="457" spans="1:12" s="28" customFormat="1" ht="68.400000000000006" hidden="1">
      <c r="A457" s="344" t="s">
        <v>886</v>
      </c>
      <c r="B457" s="345" t="s">
        <v>843</v>
      </c>
      <c r="C457" s="345" t="s">
        <v>806</v>
      </c>
      <c r="D457" s="345" t="s">
        <v>975</v>
      </c>
      <c r="E457" s="345" t="s">
        <v>635</v>
      </c>
      <c r="F457" s="345" t="s">
        <v>887</v>
      </c>
      <c r="G457" s="346" t="s">
        <v>780</v>
      </c>
      <c r="H457" s="347"/>
      <c r="I457" s="348"/>
      <c r="J457" s="349"/>
      <c r="K457" s="27"/>
      <c r="L457" s="27"/>
    </row>
    <row r="458" spans="1:12" s="28" customFormat="1" ht="136.80000000000001" hidden="1">
      <c r="A458" s="344" t="s">
        <v>810</v>
      </c>
      <c r="B458" s="345" t="s">
        <v>843</v>
      </c>
      <c r="C458" s="345" t="s">
        <v>806</v>
      </c>
      <c r="D458" s="345" t="s">
        <v>975</v>
      </c>
      <c r="E458" s="345" t="s">
        <v>635</v>
      </c>
      <c r="F458" s="345" t="s">
        <v>887</v>
      </c>
      <c r="G458" s="345" t="s">
        <v>263</v>
      </c>
      <c r="H458" s="347"/>
      <c r="I458" s="348"/>
      <c r="J458" s="349"/>
      <c r="K458" s="27"/>
      <c r="L458" s="27"/>
    </row>
    <row r="459" spans="1:12" s="28" customFormat="1" ht="45.6" hidden="1">
      <c r="A459" s="344" t="s">
        <v>820</v>
      </c>
      <c r="B459" s="345" t="s">
        <v>843</v>
      </c>
      <c r="C459" s="345" t="s">
        <v>806</v>
      </c>
      <c r="D459" s="345" t="s">
        <v>975</v>
      </c>
      <c r="E459" s="345" t="s">
        <v>635</v>
      </c>
      <c r="F459" s="345" t="s">
        <v>887</v>
      </c>
      <c r="G459" s="345" t="s">
        <v>363</v>
      </c>
      <c r="H459" s="347"/>
      <c r="I459" s="348"/>
      <c r="J459" s="349"/>
      <c r="K459" s="27"/>
      <c r="L459" s="27"/>
    </row>
    <row r="460" spans="1:12" s="28" customFormat="1" ht="68.400000000000006" hidden="1">
      <c r="A460" s="344" t="s">
        <v>816</v>
      </c>
      <c r="B460" s="345" t="s">
        <v>843</v>
      </c>
      <c r="C460" s="345" t="s">
        <v>806</v>
      </c>
      <c r="D460" s="345" t="s">
        <v>975</v>
      </c>
      <c r="E460" s="345" t="s">
        <v>635</v>
      </c>
      <c r="F460" s="345" t="s">
        <v>887</v>
      </c>
      <c r="G460" s="345" t="s">
        <v>273</v>
      </c>
      <c r="H460" s="347"/>
      <c r="I460" s="348"/>
      <c r="J460" s="349"/>
      <c r="K460" s="27"/>
      <c r="L460" s="27"/>
    </row>
    <row r="461" spans="1:12" s="28" customFormat="1" ht="68.400000000000006" hidden="1">
      <c r="A461" s="344" t="s">
        <v>817</v>
      </c>
      <c r="B461" s="345" t="s">
        <v>843</v>
      </c>
      <c r="C461" s="345" t="s">
        <v>806</v>
      </c>
      <c r="D461" s="345" t="s">
        <v>975</v>
      </c>
      <c r="E461" s="345" t="s">
        <v>635</v>
      </c>
      <c r="F461" s="345" t="s">
        <v>887</v>
      </c>
      <c r="G461" s="345" t="s">
        <v>275</v>
      </c>
      <c r="H461" s="347"/>
      <c r="I461" s="348"/>
      <c r="J461" s="349"/>
      <c r="K461" s="27"/>
      <c r="L461" s="27"/>
    </row>
    <row r="462" spans="1:12" ht="22.8">
      <c r="A462" s="330" t="s">
        <v>1013</v>
      </c>
      <c r="B462" s="331" t="s">
        <v>843</v>
      </c>
      <c r="C462" s="331" t="s">
        <v>806</v>
      </c>
      <c r="D462" s="331">
        <v>14</v>
      </c>
      <c r="E462" s="332" t="s">
        <v>780</v>
      </c>
      <c r="F462" s="332" t="s">
        <v>780</v>
      </c>
      <c r="G462" s="332" t="s">
        <v>780</v>
      </c>
      <c r="H462" s="333">
        <f>H463</f>
        <v>2314812</v>
      </c>
      <c r="I462" s="334">
        <f t="shared" ref="I462:J463" si="54">I463</f>
        <v>2243197</v>
      </c>
      <c r="J462" s="335">
        <f t="shared" si="54"/>
        <v>2243197</v>
      </c>
      <c r="K462" s="17"/>
      <c r="L462" s="17"/>
    </row>
    <row r="463" spans="1:12" ht="68.400000000000006">
      <c r="A463" s="330" t="s">
        <v>981</v>
      </c>
      <c r="B463" s="331" t="s">
        <v>843</v>
      </c>
      <c r="C463" s="331" t="s">
        <v>806</v>
      </c>
      <c r="D463" s="331">
        <v>14</v>
      </c>
      <c r="E463" s="331" t="s">
        <v>635</v>
      </c>
      <c r="F463" s="336" t="s">
        <v>780</v>
      </c>
      <c r="G463" s="336" t="s">
        <v>780</v>
      </c>
      <c r="H463" s="333">
        <f>H464</f>
        <v>2314812</v>
      </c>
      <c r="I463" s="334">
        <f t="shared" si="54"/>
        <v>2243197</v>
      </c>
      <c r="J463" s="335">
        <f t="shared" si="54"/>
        <v>2243197</v>
      </c>
      <c r="K463" s="17"/>
      <c r="L463" s="17"/>
    </row>
    <row r="464" spans="1:12" ht="68.400000000000006">
      <c r="A464" s="337" t="s">
        <v>886</v>
      </c>
      <c r="B464" s="338" t="s">
        <v>843</v>
      </c>
      <c r="C464" s="338" t="s">
        <v>806</v>
      </c>
      <c r="D464" s="338">
        <v>14</v>
      </c>
      <c r="E464" s="338" t="s">
        <v>635</v>
      </c>
      <c r="F464" s="338" t="s">
        <v>887</v>
      </c>
      <c r="G464" s="339" t="s">
        <v>780</v>
      </c>
      <c r="H464" s="340">
        <v>2314812</v>
      </c>
      <c r="I464" s="341">
        <v>2243197</v>
      </c>
      <c r="J464" s="342">
        <v>2243197</v>
      </c>
      <c r="K464" s="17"/>
      <c r="L464" s="17"/>
    </row>
    <row r="465" spans="1:12" ht="136.80000000000001">
      <c r="A465" s="337" t="s">
        <v>810</v>
      </c>
      <c r="B465" s="338" t="s">
        <v>843</v>
      </c>
      <c r="C465" s="338" t="s">
        <v>806</v>
      </c>
      <c r="D465" s="338">
        <v>14</v>
      </c>
      <c r="E465" s="338" t="s">
        <v>635</v>
      </c>
      <c r="F465" s="338" t="s">
        <v>887</v>
      </c>
      <c r="G465" s="338" t="s">
        <v>263</v>
      </c>
      <c r="H465" s="340">
        <v>2196877</v>
      </c>
      <c r="I465" s="341">
        <v>2196877</v>
      </c>
      <c r="J465" s="342">
        <v>2196877</v>
      </c>
      <c r="K465" s="17"/>
      <c r="L465" s="17"/>
    </row>
    <row r="466" spans="1:12" ht="45.6">
      <c r="A466" s="337" t="s">
        <v>820</v>
      </c>
      <c r="B466" s="338" t="s">
        <v>843</v>
      </c>
      <c r="C466" s="338" t="s">
        <v>806</v>
      </c>
      <c r="D466" s="338">
        <v>14</v>
      </c>
      <c r="E466" s="338" t="s">
        <v>635</v>
      </c>
      <c r="F466" s="338" t="s">
        <v>887</v>
      </c>
      <c r="G466" s="338" t="s">
        <v>363</v>
      </c>
      <c r="H466" s="340">
        <v>2196877</v>
      </c>
      <c r="I466" s="341">
        <v>2196877</v>
      </c>
      <c r="J466" s="342">
        <v>2196877</v>
      </c>
      <c r="K466" s="17"/>
      <c r="L466" s="17"/>
    </row>
    <row r="467" spans="1:12" ht="68.400000000000006">
      <c r="A467" s="337" t="s">
        <v>816</v>
      </c>
      <c r="B467" s="338" t="s">
        <v>843</v>
      </c>
      <c r="C467" s="338" t="s">
        <v>806</v>
      </c>
      <c r="D467" s="338">
        <v>14</v>
      </c>
      <c r="E467" s="338" t="s">
        <v>635</v>
      </c>
      <c r="F467" s="338" t="s">
        <v>887</v>
      </c>
      <c r="G467" s="338" t="s">
        <v>273</v>
      </c>
      <c r="H467" s="340">
        <v>117935</v>
      </c>
      <c r="I467" s="341">
        <v>46320</v>
      </c>
      <c r="J467" s="342">
        <v>46320</v>
      </c>
      <c r="K467" s="17"/>
      <c r="L467" s="17"/>
    </row>
    <row r="468" spans="1:12" ht="68.400000000000006">
      <c r="A468" s="337" t="s">
        <v>817</v>
      </c>
      <c r="B468" s="338" t="s">
        <v>843</v>
      </c>
      <c r="C468" s="338" t="s">
        <v>806</v>
      </c>
      <c r="D468" s="338">
        <v>14</v>
      </c>
      <c r="E468" s="338" t="s">
        <v>635</v>
      </c>
      <c r="F468" s="338" t="s">
        <v>887</v>
      </c>
      <c r="G468" s="338" t="s">
        <v>275</v>
      </c>
      <c r="H468" s="340">
        <v>117935</v>
      </c>
      <c r="I468" s="341">
        <v>46320</v>
      </c>
      <c r="J468" s="342">
        <v>46320</v>
      </c>
      <c r="K468" s="17"/>
      <c r="L468" s="17"/>
    </row>
    <row r="469" spans="1:12" ht="68.400000000000006" hidden="1">
      <c r="A469" s="330" t="s">
        <v>1014</v>
      </c>
      <c r="B469" s="331" t="s">
        <v>843</v>
      </c>
      <c r="C469" s="331" t="s">
        <v>806</v>
      </c>
      <c r="D469" s="331" t="s">
        <v>1015</v>
      </c>
      <c r="E469" s="332" t="s">
        <v>780</v>
      </c>
      <c r="F469" s="332" t="s">
        <v>780</v>
      </c>
      <c r="G469" s="332" t="s">
        <v>780</v>
      </c>
      <c r="H469" s="333">
        <f>H470</f>
        <v>0</v>
      </c>
      <c r="I469" s="334">
        <f t="shared" ref="I469:J469" si="55">I470</f>
        <v>0</v>
      </c>
      <c r="J469" s="334">
        <f t="shared" si="55"/>
        <v>0</v>
      </c>
      <c r="K469" s="17"/>
      <c r="L469" s="17"/>
    </row>
    <row r="470" spans="1:12" ht="68.400000000000006" hidden="1">
      <c r="A470" s="330" t="s">
        <v>981</v>
      </c>
      <c r="B470" s="331" t="s">
        <v>843</v>
      </c>
      <c r="C470" s="331" t="s">
        <v>806</v>
      </c>
      <c r="D470" s="331" t="s">
        <v>1015</v>
      </c>
      <c r="E470" s="331" t="s">
        <v>635</v>
      </c>
      <c r="F470" s="336" t="s">
        <v>780</v>
      </c>
      <c r="G470" s="336" t="s">
        <v>780</v>
      </c>
      <c r="H470" s="333">
        <v>0</v>
      </c>
      <c r="I470" s="334">
        <v>0</v>
      </c>
      <c r="J470" s="335">
        <v>0</v>
      </c>
      <c r="K470" s="17"/>
      <c r="L470" s="17"/>
    </row>
    <row r="471" spans="1:12" ht="91.2" hidden="1">
      <c r="A471" s="337" t="s">
        <v>1016</v>
      </c>
      <c r="B471" s="338" t="s">
        <v>843</v>
      </c>
      <c r="C471" s="338" t="s">
        <v>806</v>
      </c>
      <c r="D471" s="338" t="s">
        <v>1015</v>
      </c>
      <c r="E471" s="338" t="s">
        <v>635</v>
      </c>
      <c r="F471" s="338" t="s">
        <v>1017</v>
      </c>
      <c r="G471" s="339" t="s">
        <v>780</v>
      </c>
      <c r="H471" s="340">
        <v>0</v>
      </c>
      <c r="I471" s="341">
        <v>0</v>
      </c>
      <c r="J471" s="342"/>
      <c r="K471" s="17"/>
      <c r="L471" s="17"/>
    </row>
    <row r="472" spans="1:12" ht="68.400000000000006" hidden="1">
      <c r="A472" s="337" t="s">
        <v>840</v>
      </c>
      <c r="B472" s="338" t="s">
        <v>843</v>
      </c>
      <c r="C472" s="338" t="s">
        <v>806</v>
      </c>
      <c r="D472" s="338" t="s">
        <v>1015</v>
      </c>
      <c r="E472" s="338" t="s">
        <v>635</v>
      </c>
      <c r="F472" s="338" t="s">
        <v>1017</v>
      </c>
      <c r="G472" s="338" t="s">
        <v>327</v>
      </c>
      <c r="H472" s="340">
        <v>0</v>
      </c>
      <c r="I472" s="341">
        <v>0</v>
      </c>
      <c r="J472" s="342"/>
      <c r="K472" s="17"/>
      <c r="L472" s="17"/>
    </row>
    <row r="473" spans="1:12" ht="22.8" hidden="1">
      <c r="A473" s="337" t="s">
        <v>841</v>
      </c>
      <c r="B473" s="338" t="s">
        <v>843</v>
      </c>
      <c r="C473" s="338" t="s">
        <v>806</v>
      </c>
      <c r="D473" s="338" t="s">
        <v>1015</v>
      </c>
      <c r="E473" s="338" t="s">
        <v>635</v>
      </c>
      <c r="F473" s="338" t="s">
        <v>1017</v>
      </c>
      <c r="G473" s="338" t="s">
        <v>329</v>
      </c>
      <c r="H473" s="340">
        <v>0</v>
      </c>
      <c r="I473" s="341">
        <v>0</v>
      </c>
      <c r="J473" s="342"/>
      <c r="K473" s="17"/>
      <c r="L473" s="17"/>
    </row>
    <row r="474" spans="1:12" ht="91.2" hidden="1">
      <c r="A474" s="330" t="s">
        <v>1018</v>
      </c>
      <c r="B474" s="331" t="s">
        <v>843</v>
      </c>
      <c r="C474" s="331" t="s">
        <v>806</v>
      </c>
      <c r="D474" s="331" t="s">
        <v>1019</v>
      </c>
      <c r="E474" s="332" t="s">
        <v>780</v>
      </c>
      <c r="F474" s="332" t="s">
        <v>780</v>
      </c>
      <c r="G474" s="332" t="s">
        <v>780</v>
      </c>
      <c r="H474" s="333">
        <v>0</v>
      </c>
      <c r="I474" s="334">
        <v>0</v>
      </c>
      <c r="J474" s="335">
        <v>0</v>
      </c>
      <c r="K474" s="17"/>
      <c r="L474" s="17"/>
    </row>
    <row r="475" spans="1:12" ht="68.400000000000006" hidden="1">
      <c r="A475" s="330" t="s">
        <v>981</v>
      </c>
      <c r="B475" s="331" t="s">
        <v>843</v>
      </c>
      <c r="C475" s="331" t="s">
        <v>806</v>
      </c>
      <c r="D475" s="331" t="s">
        <v>1019</v>
      </c>
      <c r="E475" s="331" t="s">
        <v>635</v>
      </c>
      <c r="F475" s="336" t="s">
        <v>780</v>
      </c>
      <c r="G475" s="336" t="s">
        <v>780</v>
      </c>
      <c r="H475" s="333">
        <v>0</v>
      </c>
      <c r="I475" s="334">
        <v>0</v>
      </c>
      <c r="J475" s="335">
        <v>0</v>
      </c>
      <c r="K475" s="17"/>
      <c r="L475" s="17"/>
    </row>
    <row r="476" spans="1:12" ht="68.400000000000006" hidden="1">
      <c r="A476" s="337" t="s">
        <v>1018</v>
      </c>
      <c r="B476" s="338" t="s">
        <v>843</v>
      </c>
      <c r="C476" s="338" t="s">
        <v>806</v>
      </c>
      <c r="D476" s="338" t="s">
        <v>1019</v>
      </c>
      <c r="E476" s="338" t="s">
        <v>635</v>
      </c>
      <c r="F476" s="338" t="s">
        <v>1020</v>
      </c>
      <c r="G476" s="339" t="s">
        <v>780</v>
      </c>
      <c r="H476" s="340"/>
      <c r="I476" s="341"/>
      <c r="J476" s="342"/>
      <c r="K476" s="17"/>
      <c r="L476" s="17"/>
    </row>
    <row r="477" spans="1:12" ht="68.400000000000006" hidden="1">
      <c r="A477" s="337" t="s">
        <v>840</v>
      </c>
      <c r="B477" s="338" t="s">
        <v>843</v>
      </c>
      <c r="C477" s="338" t="s">
        <v>806</v>
      </c>
      <c r="D477" s="338" t="s">
        <v>1019</v>
      </c>
      <c r="E477" s="338" t="s">
        <v>635</v>
      </c>
      <c r="F477" s="338" t="s">
        <v>1020</v>
      </c>
      <c r="G477" s="338" t="s">
        <v>327</v>
      </c>
      <c r="H477" s="340"/>
      <c r="I477" s="341"/>
      <c r="J477" s="342"/>
      <c r="K477" s="17"/>
      <c r="L477" s="17"/>
    </row>
    <row r="478" spans="1:12" ht="22.8" hidden="1">
      <c r="A478" s="337" t="s">
        <v>841</v>
      </c>
      <c r="B478" s="338" t="s">
        <v>843</v>
      </c>
      <c r="C478" s="338" t="s">
        <v>806</v>
      </c>
      <c r="D478" s="338" t="s">
        <v>1019</v>
      </c>
      <c r="E478" s="338" t="s">
        <v>635</v>
      </c>
      <c r="F478" s="338" t="s">
        <v>1020</v>
      </c>
      <c r="G478" s="338" t="s">
        <v>329</v>
      </c>
      <c r="H478" s="340"/>
      <c r="I478" s="341"/>
      <c r="J478" s="342"/>
      <c r="K478" s="17"/>
      <c r="L478" s="17"/>
    </row>
    <row r="479" spans="1:12" ht="22.8" hidden="1">
      <c r="A479" s="337" t="s">
        <v>916</v>
      </c>
      <c r="B479" s="338" t="s">
        <v>843</v>
      </c>
      <c r="C479" s="338" t="s">
        <v>806</v>
      </c>
      <c r="D479" s="338" t="s">
        <v>1019</v>
      </c>
      <c r="E479" s="338" t="s">
        <v>635</v>
      </c>
      <c r="F479" s="338" t="s">
        <v>1020</v>
      </c>
      <c r="G479" s="338" t="s">
        <v>457</v>
      </c>
      <c r="H479" s="340"/>
      <c r="I479" s="341"/>
      <c r="J479" s="342"/>
      <c r="K479" s="17"/>
      <c r="L479" s="17"/>
    </row>
    <row r="480" spans="1:12" ht="45.6" hidden="1">
      <c r="A480" s="330" t="s">
        <v>1021</v>
      </c>
      <c r="B480" s="331" t="s">
        <v>843</v>
      </c>
      <c r="C480" s="331" t="s">
        <v>806</v>
      </c>
      <c r="D480" s="331" t="s">
        <v>1022</v>
      </c>
      <c r="E480" s="332" t="s">
        <v>780</v>
      </c>
      <c r="F480" s="332" t="s">
        <v>780</v>
      </c>
      <c r="G480" s="332" t="s">
        <v>780</v>
      </c>
      <c r="H480" s="333">
        <f>H481</f>
        <v>0</v>
      </c>
      <c r="I480" s="334">
        <f t="shared" ref="I480:J481" si="56">I481</f>
        <v>0</v>
      </c>
      <c r="J480" s="335">
        <f t="shared" si="56"/>
        <v>0</v>
      </c>
      <c r="K480" s="17"/>
      <c r="L480" s="17"/>
    </row>
    <row r="481" spans="1:13" ht="68.400000000000006" hidden="1">
      <c r="A481" s="330" t="s">
        <v>981</v>
      </c>
      <c r="B481" s="331" t="s">
        <v>843</v>
      </c>
      <c r="C481" s="331" t="s">
        <v>806</v>
      </c>
      <c r="D481" s="331" t="s">
        <v>1022</v>
      </c>
      <c r="E481" s="331" t="s">
        <v>635</v>
      </c>
      <c r="F481" s="336" t="s">
        <v>780</v>
      </c>
      <c r="G481" s="336" t="s">
        <v>780</v>
      </c>
      <c r="H481" s="333">
        <f>H482</f>
        <v>0</v>
      </c>
      <c r="I481" s="334">
        <f t="shared" si="56"/>
        <v>0</v>
      </c>
      <c r="J481" s="335">
        <f t="shared" si="56"/>
        <v>0</v>
      </c>
      <c r="K481" s="17"/>
      <c r="L481" s="17"/>
    </row>
    <row r="482" spans="1:13" ht="45.6" hidden="1">
      <c r="A482" s="337" t="s">
        <v>1023</v>
      </c>
      <c r="B482" s="338" t="s">
        <v>843</v>
      </c>
      <c r="C482" s="338" t="s">
        <v>806</v>
      </c>
      <c r="D482" s="338" t="s">
        <v>1022</v>
      </c>
      <c r="E482" s="338" t="s">
        <v>635</v>
      </c>
      <c r="F482" s="338">
        <v>55130</v>
      </c>
      <c r="G482" s="339" t="s">
        <v>780</v>
      </c>
      <c r="H482" s="340"/>
      <c r="I482" s="341"/>
      <c r="J482" s="342"/>
      <c r="K482" s="17"/>
      <c r="L482" s="17"/>
    </row>
    <row r="483" spans="1:13" ht="68.400000000000006" hidden="1">
      <c r="A483" s="337" t="s">
        <v>326</v>
      </c>
      <c r="B483" s="338" t="s">
        <v>843</v>
      </c>
      <c r="C483" s="338" t="s">
        <v>806</v>
      </c>
      <c r="D483" s="338" t="s">
        <v>1022</v>
      </c>
      <c r="E483" s="338" t="s">
        <v>635</v>
      </c>
      <c r="F483" s="338">
        <v>55130</v>
      </c>
      <c r="G483" s="338" t="s">
        <v>327</v>
      </c>
      <c r="H483" s="340"/>
      <c r="I483" s="341"/>
      <c r="J483" s="342"/>
      <c r="K483" s="17"/>
      <c r="L483" s="17"/>
    </row>
    <row r="484" spans="1:13" ht="22.8" hidden="1">
      <c r="A484" s="337" t="s">
        <v>328</v>
      </c>
      <c r="B484" s="338" t="s">
        <v>843</v>
      </c>
      <c r="C484" s="338" t="s">
        <v>806</v>
      </c>
      <c r="D484" s="338" t="s">
        <v>1022</v>
      </c>
      <c r="E484" s="338" t="s">
        <v>635</v>
      </c>
      <c r="F484" s="338">
        <v>55130</v>
      </c>
      <c r="G484" s="338" t="s">
        <v>329</v>
      </c>
      <c r="H484" s="340"/>
      <c r="I484" s="341"/>
      <c r="J484" s="342"/>
      <c r="K484" s="17"/>
      <c r="L484" s="17"/>
    </row>
    <row r="485" spans="1:13" ht="45.6" hidden="1">
      <c r="A485" s="330" t="s">
        <v>1021</v>
      </c>
      <c r="B485" s="331" t="s">
        <v>843</v>
      </c>
      <c r="C485" s="331" t="s">
        <v>806</v>
      </c>
      <c r="D485" s="331" t="s">
        <v>1022</v>
      </c>
      <c r="E485" s="332" t="s">
        <v>780</v>
      </c>
      <c r="F485" s="332" t="s">
        <v>780</v>
      </c>
      <c r="G485" s="332" t="s">
        <v>780</v>
      </c>
      <c r="H485" s="333">
        <f>H486</f>
        <v>0</v>
      </c>
      <c r="I485" s="334">
        <f t="shared" ref="I485:J485" si="57">I486</f>
        <v>0</v>
      </c>
      <c r="J485" s="335">
        <f t="shared" si="57"/>
        <v>0</v>
      </c>
      <c r="K485" s="17"/>
      <c r="L485" s="17"/>
    </row>
    <row r="486" spans="1:13" ht="68.400000000000006" hidden="1">
      <c r="A486" s="330" t="s">
        <v>981</v>
      </c>
      <c r="B486" s="331" t="s">
        <v>843</v>
      </c>
      <c r="C486" s="331" t="s">
        <v>806</v>
      </c>
      <c r="D486" s="331" t="s">
        <v>1022</v>
      </c>
      <c r="E486" s="331" t="s">
        <v>635</v>
      </c>
      <c r="F486" s="336" t="s">
        <v>780</v>
      </c>
      <c r="G486" s="336" t="s">
        <v>780</v>
      </c>
      <c r="H486" s="333"/>
      <c r="I486" s="334"/>
      <c r="J486" s="335"/>
      <c r="K486" s="17"/>
      <c r="L486" s="17"/>
    </row>
    <row r="487" spans="1:13" ht="45.6" hidden="1">
      <c r="A487" s="337" t="s">
        <v>1024</v>
      </c>
      <c r="B487" s="338" t="s">
        <v>843</v>
      </c>
      <c r="C487" s="338" t="s">
        <v>806</v>
      </c>
      <c r="D487" s="331" t="s">
        <v>1022</v>
      </c>
      <c r="E487" s="338" t="s">
        <v>635</v>
      </c>
      <c r="F487" s="338">
        <v>55900</v>
      </c>
      <c r="G487" s="339" t="s">
        <v>780</v>
      </c>
      <c r="H487" s="340"/>
      <c r="I487" s="341"/>
      <c r="J487" s="342"/>
      <c r="K487" s="17"/>
      <c r="L487" s="17"/>
    </row>
    <row r="488" spans="1:13" ht="68.400000000000006" hidden="1">
      <c r="A488" s="337" t="s">
        <v>326</v>
      </c>
      <c r="B488" s="338" t="s">
        <v>843</v>
      </c>
      <c r="C488" s="338" t="s">
        <v>806</v>
      </c>
      <c r="D488" s="331" t="s">
        <v>1022</v>
      </c>
      <c r="E488" s="338" t="s">
        <v>635</v>
      </c>
      <c r="F488" s="338">
        <v>55900</v>
      </c>
      <c r="G488" s="338" t="s">
        <v>327</v>
      </c>
      <c r="H488" s="340"/>
      <c r="I488" s="341"/>
      <c r="J488" s="342"/>
      <c r="K488" s="17"/>
      <c r="L488" s="17"/>
    </row>
    <row r="489" spans="1:13" ht="22.8" hidden="1">
      <c r="A489" s="337" t="s">
        <v>328</v>
      </c>
      <c r="B489" s="338" t="s">
        <v>843</v>
      </c>
      <c r="C489" s="338" t="s">
        <v>806</v>
      </c>
      <c r="D489" s="331" t="s">
        <v>1022</v>
      </c>
      <c r="E489" s="338" t="s">
        <v>635</v>
      </c>
      <c r="F489" s="338">
        <v>55900</v>
      </c>
      <c r="G489" s="338" t="s">
        <v>329</v>
      </c>
      <c r="H489" s="340"/>
      <c r="I489" s="341"/>
      <c r="J489" s="342"/>
      <c r="K489" s="17"/>
      <c r="L489" s="17"/>
    </row>
    <row r="490" spans="1:13" ht="45.6" hidden="1">
      <c r="A490" s="330" t="s">
        <v>1025</v>
      </c>
      <c r="B490" s="338" t="s">
        <v>843</v>
      </c>
      <c r="C490" s="338" t="s">
        <v>806</v>
      </c>
      <c r="D490" s="331" t="s">
        <v>1026</v>
      </c>
      <c r="E490" s="338" t="s">
        <v>635</v>
      </c>
      <c r="F490" s="338">
        <v>55190</v>
      </c>
      <c r="G490" s="338"/>
      <c r="H490" s="340"/>
      <c r="I490" s="341"/>
      <c r="J490" s="342"/>
      <c r="K490" s="17"/>
      <c r="L490" s="17"/>
    </row>
    <row r="491" spans="1:13" ht="68.400000000000006" hidden="1">
      <c r="A491" s="337" t="s">
        <v>326</v>
      </c>
      <c r="B491" s="338" t="s">
        <v>843</v>
      </c>
      <c r="C491" s="338" t="s">
        <v>806</v>
      </c>
      <c r="D491" s="331" t="s">
        <v>1026</v>
      </c>
      <c r="E491" s="338" t="s">
        <v>635</v>
      </c>
      <c r="F491" s="338">
        <v>55190</v>
      </c>
      <c r="G491" s="338" t="s">
        <v>327</v>
      </c>
      <c r="H491" s="340"/>
      <c r="I491" s="341"/>
      <c r="J491" s="342"/>
      <c r="K491" s="17"/>
      <c r="L491" s="17"/>
    </row>
    <row r="492" spans="1:13" ht="22.8" hidden="1">
      <c r="A492" s="337" t="s">
        <v>328</v>
      </c>
      <c r="B492" s="338" t="s">
        <v>843</v>
      </c>
      <c r="C492" s="338" t="s">
        <v>806</v>
      </c>
      <c r="D492" s="331" t="s">
        <v>1026</v>
      </c>
      <c r="E492" s="338" t="s">
        <v>635</v>
      </c>
      <c r="F492" s="338">
        <v>55190</v>
      </c>
      <c r="G492" s="338" t="s">
        <v>329</v>
      </c>
      <c r="H492" s="340"/>
      <c r="I492" s="341"/>
      <c r="J492" s="342"/>
      <c r="K492" s="17"/>
      <c r="L492" s="17"/>
      <c r="M492" s="17"/>
    </row>
    <row r="493" spans="1:13" ht="45.6">
      <c r="A493" s="330" t="s">
        <v>1268</v>
      </c>
      <c r="B493" s="331" t="s">
        <v>843</v>
      </c>
      <c r="C493" s="331" t="s">
        <v>806</v>
      </c>
      <c r="D493" s="331" t="s">
        <v>1269</v>
      </c>
      <c r="E493" s="338"/>
      <c r="F493" s="338"/>
      <c r="G493" s="338"/>
      <c r="H493" s="333">
        <v>0</v>
      </c>
      <c r="I493" s="334">
        <v>7266541.7599999998</v>
      </c>
      <c r="J493" s="335">
        <v>0</v>
      </c>
      <c r="K493" s="17"/>
      <c r="L493" s="17"/>
      <c r="M493" s="17"/>
    </row>
    <row r="494" spans="1:13" ht="68.400000000000006">
      <c r="A494" s="337" t="s">
        <v>1262</v>
      </c>
      <c r="B494" s="338" t="s">
        <v>843</v>
      </c>
      <c r="C494" s="338" t="s">
        <v>806</v>
      </c>
      <c r="D494" s="331" t="s">
        <v>1269</v>
      </c>
      <c r="E494" s="338" t="s">
        <v>635</v>
      </c>
      <c r="F494" s="338">
        <v>55130</v>
      </c>
      <c r="G494" s="338"/>
      <c r="H494" s="340">
        <v>0</v>
      </c>
      <c r="I494" s="341">
        <v>7266541.7599999998</v>
      </c>
      <c r="J494" s="342">
        <v>0</v>
      </c>
      <c r="K494" s="17"/>
      <c r="L494" s="17"/>
      <c r="M494" s="17"/>
    </row>
    <row r="495" spans="1:13" ht="68.400000000000006">
      <c r="A495" s="337" t="s">
        <v>326</v>
      </c>
      <c r="B495" s="338" t="s">
        <v>843</v>
      </c>
      <c r="C495" s="338" t="s">
        <v>806</v>
      </c>
      <c r="D495" s="331" t="s">
        <v>1269</v>
      </c>
      <c r="E495" s="338" t="s">
        <v>635</v>
      </c>
      <c r="F495" s="338">
        <v>55130</v>
      </c>
      <c r="G495" s="338" t="s">
        <v>327</v>
      </c>
      <c r="H495" s="340">
        <v>0</v>
      </c>
      <c r="I495" s="341">
        <v>7266541.7599999998</v>
      </c>
      <c r="J495" s="342">
        <v>0</v>
      </c>
      <c r="K495" s="17"/>
      <c r="L495" s="17"/>
      <c r="M495" s="17"/>
    </row>
    <row r="496" spans="1:13" ht="22.8">
      <c r="A496" s="337" t="s">
        <v>328</v>
      </c>
      <c r="B496" s="338" t="s">
        <v>843</v>
      </c>
      <c r="C496" s="338" t="s">
        <v>806</v>
      </c>
      <c r="D496" s="331" t="s">
        <v>1269</v>
      </c>
      <c r="E496" s="338" t="s">
        <v>635</v>
      </c>
      <c r="F496" s="338">
        <v>55130</v>
      </c>
      <c r="G496" s="338" t="s">
        <v>329</v>
      </c>
      <c r="H496" s="340">
        <v>0</v>
      </c>
      <c r="I496" s="341">
        <v>7266541.7599999998</v>
      </c>
      <c r="J496" s="342">
        <v>0</v>
      </c>
      <c r="K496" s="17"/>
      <c r="L496" s="17"/>
      <c r="M496" s="17"/>
    </row>
    <row r="497" spans="1:14" ht="24.75" customHeight="1">
      <c r="A497" s="330" t="s">
        <v>1027</v>
      </c>
      <c r="B497" s="331" t="s">
        <v>858</v>
      </c>
      <c r="C497" s="359" t="s">
        <v>806</v>
      </c>
      <c r="D497" s="366" t="s">
        <v>780</v>
      </c>
      <c r="E497" s="366" t="s">
        <v>780</v>
      </c>
      <c r="F497" s="332" t="s">
        <v>780</v>
      </c>
      <c r="G497" s="332" t="s">
        <v>780</v>
      </c>
      <c r="H497" s="333">
        <f>H499+H503</f>
        <v>64122074.490000002</v>
      </c>
      <c r="I497" s="333">
        <f t="shared" ref="I497:J497" si="58">I499+I503</f>
        <v>970808.8</v>
      </c>
      <c r="J497" s="333">
        <f t="shared" si="58"/>
        <v>0</v>
      </c>
      <c r="K497" s="19"/>
      <c r="L497" s="19"/>
      <c r="M497" s="20"/>
      <c r="N497" s="23"/>
    </row>
    <row r="498" spans="1:14" ht="91.2">
      <c r="A498" s="330" t="s">
        <v>1028</v>
      </c>
      <c r="B498" s="331" t="s">
        <v>858</v>
      </c>
      <c r="C498" s="331" t="s">
        <v>806</v>
      </c>
      <c r="D498" s="331" t="s">
        <v>804</v>
      </c>
      <c r="E498" s="332" t="s">
        <v>780</v>
      </c>
      <c r="F498" s="332" t="s">
        <v>780</v>
      </c>
      <c r="G498" s="332" t="s">
        <v>780</v>
      </c>
      <c r="H498" s="333">
        <f>H499+H503</f>
        <v>64122074.490000002</v>
      </c>
      <c r="I498" s="334">
        <f t="shared" ref="I498:J498" si="59">I499+I503</f>
        <v>970808.8</v>
      </c>
      <c r="J498" s="335">
        <f t="shared" si="59"/>
        <v>0</v>
      </c>
      <c r="K498" s="17"/>
      <c r="L498" s="17"/>
      <c r="M498" s="17"/>
    </row>
    <row r="499" spans="1:14" ht="22.8">
      <c r="A499" s="330" t="s">
        <v>807</v>
      </c>
      <c r="B499" s="331" t="s">
        <v>858</v>
      </c>
      <c r="C499" s="331" t="s">
        <v>806</v>
      </c>
      <c r="D499" s="331" t="s">
        <v>804</v>
      </c>
      <c r="E499" s="331" t="s">
        <v>689</v>
      </c>
      <c r="F499" s="336" t="s">
        <v>780</v>
      </c>
      <c r="G499" s="336" t="s">
        <v>780</v>
      </c>
      <c r="H499" s="333">
        <f>H500</f>
        <v>6227337.6500000004</v>
      </c>
      <c r="I499" s="334">
        <f t="shared" ref="I499:J499" si="60">I500</f>
        <v>970808.8</v>
      </c>
      <c r="J499" s="335">
        <f t="shared" si="60"/>
        <v>0</v>
      </c>
      <c r="K499" s="17"/>
      <c r="L499" s="17"/>
    </row>
    <row r="500" spans="1:14" ht="68.400000000000006">
      <c r="A500" s="337" t="s">
        <v>968</v>
      </c>
      <c r="B500" s="338" t="s">
        <v>858</v>
      </c>
      <c r="C500" s="338" t="s">
        <v>806</v>
      </c>
      <c r="D500" s="338" t="s">
        <v>804</v>
      </c>
      <c r="E500" s="338" t="s">
        <v>689</v>
      </c>
      <c r="F500" s="338" t="s">
        <v>969</v>
      </c>
      <c r="G500" s="339" t="s">
        <v>780</v>
      </c>
      <c r="H500" s="340">
        <v>6227337.6500000004</v>
      </c>
      <c r="I500" s="341">
        <v>970808.8</v>
      </c>
      <c r="J500" s="342">
        <v>0</v>
      </c>
      <c r="K500" s="17"/>
      <c r="L500" s="17"/>
    </row>
    <row r="501" spans="1:14" ht="68.400000000000006">
      <c r="A501" s="337" t="s">
        <v>873</v>
      </c>
      <c r="B501" s="338" t="s">
        <v>858</v>
      </c>
      <c r="C501" s="338" t="s">
        <v>806</v>
      </c>
      <c r="D501" s="338" t="s">
        <v>804</v>
      </c>
      <c r="E501" s="338" t="s">
        <v>689</v>
      </c>
      <c r="F501" s="338" t="s">
        <v>969</v>
      </c>
      <c r="G501" s="338" t="s">
        <v>384</v>
      </c>
      <c r="H501" s="340">
        <v>6227337.6500000004</v>
      </c>
      <c r="I501" s="341">
        <v>970808.8</v>
      </c>
      <c r="J501" s="342">
        <v>0</v>
      </c>
      <c r="K501" s="17"/>
      <c r="L501" s="17"/>
    </row>
    <row r="502" spans="1:14" ht="22.8">
      <c r="A502" s="337" t="s">
        <v>874</v>
      </c>
      <c r="B502" s="338" t="s">
        <v>858</v>
      </c>
      <c r="C502" s="338" t="s">
        <v>806</v>
      </c>
      <c r="D502" s="338" t="s">
        <v>804</v>
      </c>
      <c r="E502" s="338" t="s">
        <v>689</v>
      </c>
      <c r="F502" s="338" t="s">
        <v>969</v>
      </c>
      <c r="G502" s="338" t="s">
        <v>386</v>
      </c>
      <c r="H502" s="340">
        <v>6227337.6500000004</v>
      </c>
      <c r="I502" s="341">
        <v>970808.8</v>
      </c>
      <c r="J502" s="342">
        <v>0</v>
      </c>
      <c r="K502" s="17"/>
      <c r="L502" s="17"/>
    </row>
    <row r="503" spans="1:14" ht="91.2">
      <c r="A503" s="337" t="s">
        <v>1028</v>
      </c>
      <c r="B503" s="338" t="s">
        <v>858</v>
      </c>
      <c r="C503" s="338" t="s">
        <v>806</v>
      </c>
      <c r="D503" s="338" t="s">
        <v>804</v>
      </c>
      <c r="E503" s="332" t="s">
        <v>780</v>
      </c>
      <c r="F503" s="332" t="s">
        <v>780</v>
      </c>
      <c r="G503" s="332" t="s">
        <v>780</v>
      </c>
      <c r="H503" s="340">
        <f>H504</f>
        <v>57894736.840000004</v>
      </c>
      <c r="I503" s="340">
        <f t="shared" ref="I503:J503" si="61">I504</f>
        <v>0</v>
      </c>
      <c r="J503" s="340">
        <f t="shared" si="61"/>
        <v>0</v>
      </c>
      <c r="K503" s="26"/>
      <c r="L503" s="26"/>
      <c r="M503" s="23"/>
    </row>
    <row r="504" spans="1:14" ht="22.8">
      <c r="A504" s="337" t="s">
        <v>807</v>
      </c>
      <c r="B504" s="338" t="s">
        <v>858</v>
      </c>
      <c r="C504" s="338" t="s">
        <v>806</v>
      </c>
      <c r="D504" s="338" t="s">
        <v>804</v>
      </c>
      <c r="E504" s="338" t="s">
        <v>689</v>
      </c>
      <c r="F504" s="339" t="s">
        <v>780</v>
      </c>
      <c r="G504" s="339" t="s">
        <v>780</v>
      </c>
      <c r="H504" s="340">
        <v>57894736.840000004</v>
      </c>
      <c r="I504" s="341">
        <v>0</v>
      </c>
      <c r="J504" s="342">
        <v>0</v>
      </c>
      <c r="K504" s="17"/>
      <c r="L504" s="17"/>
    </row>
    <row r="505" spans="1:14" ht="45.6">
      <c r="A505" s="337" t="s">
        <v>1029</v>
      </c>
      <c r="B505" s="338" t="s">
        <v>858</v>
      </c>
      <c r="C505" s="338" t="s">
        <v>806</v>
      </c>
      <c r="D505" s="338" t="s">
        <v>804</v>
      </c>
      <c r="E505" s="338" t="s">
        <v>689</v>
      </c>
      <c r="F505" s="338" t="s">
        <v>1030</v>
      </c>
      <c r="G505" s="339" t="s">
        <v>780</v>
      </c>
      <c r="H505" s="340">
        <v>57894736.840000004</v>
      </c>
      <c r="I505" s="341">
        <v>0</v>
      </c>
      <c r="J505" s="342">
        <v>0</v>
      </c>
      <c r="K505" s="17"/>
      <c r="L505" s="17"/>
    </row>
    <row r="506" spans="1:14" ht="68.400000000000006">
      <c r="A506" s="337" t="s">
        <v>873</v>
      </c>
      <c r="B506" s="338" t="s">
        <v>858</v>
      </c>
      <c r="C506" s="338" t="s">
        <v>806</v>
      </c>
      <c r="D506" s="338" t="s">
        <v>804</v>
      </c>
      <c r="E506" s="338" t="s">
        <v>689</v>
      </c>
      <c r="F506" s="338" t="s">
        <v>1030</v>
      </c>
      <c r="G506" s="338" t="s">
        <v>384</v>
      </c>
      <c r="H506" s="340">
        <v>57894736.840000004</v>
      </c>
      <c r="I506" s="341">
        <v>0</v>
      </c>
      <c r="J506" s="342">
        <v>0</v>
      </c>
      <c r="K506" s="17"/>
      <c r="L506" s="17"/>
    </row>
    <row r="507" spans="1:14" ht="22.8">
      <c r="A507" s="337" t="s">
        <v>874</v>
      </c>
      <c r="B507" s="338" t="s">
        <v>858</v>
      </c>
      <c r="C507" s="338" t="s">
        <v>806</v>
      </c>
      <c r="D507" s="338" t="s">
        <v>804</v>
      </c>
      <c r="E507" s="338" t="s">
        <v>689</v>
      </c>
      <c r="F507" s="338" t="s">
        <v>1030</v>
      </c>
      <c r="G507" s="338" t="s">
        <v>386</v>
      </c>
      <c r="H507" s="340">
        <v>57894736.840000004</v>
      </c>
      <c r="I507" s="341">
        <v>0</v>
      </c>
      <c r="J507" s="342">
        <v>0</v>
      </c>
      <c r="K507" s="17"/>
      <c r="L507" s="17"/>
    </row>
    <row r="508" spans="1:14" ht="91.2">
      <c r="A508" s="330" t="s">
        <v>1031</v>
      </c>
      <c r="B508" s="331" t="s">
        <v>876</v>
      </c>
      <c r="C508" s="359" t="s">
        <v>806</v>
      </c>
      <c r="D508" s="332" t="s">
        <v>780</v>
      </c>
      <c r="E508" s="332" t="s">
        <v>780</v>
      </c>
      <c r="F508" s="332" t="s">
        <v>780</v>
      </c>
      <c r="G508" s="332" t="s">
        <v>780</v>
      </c>
      <c r="H508" s="333">
        <v>23000</v>
      </c>
      <c r="I508" s="334">
        <v>23000</v>
      </c>
      <c r="J508" s="335">
        <v>23000</v>
      </c>
      <c r="K508" s="17"/>
      <c r="L508" s="17"/>
    </row>
    <row r="509" spans="1:14" ht="68.400000000000006">
      <c r="A509" s="330" t="s">
        <v>1032</v>
      </c>
      <c r="B509" s="331" t="s">
        <v>876</v>
      </c>
      <c r="C509" s="331" t="s">
        <v>806</v>
      </c>
      <c r="D509" s="331" t="s">
        <v>804</v>
      </c>
      <c r="E509" s="332" t="s">
        <v>780</v>
      </c>
      <c r="F509" s="332" t="s">
        <v>780</v>
      </c>
      <c r="G509" s="332" t="s">
        <v>780</v>
      </c>
      <c r="H509" s="333">
        <v>23000</v>
      </c>
      <c r="I509" s="334">
        <v>23000</v>
      </c>
      <c r="J509" s="335">
        <v>23000</v>
      </c>
      <c r="K509" s="17"/>
      <c r="L509" s="17"/>
    </row>
    <row r="510" spans="1:14" ht="22.8">
      <c r="A510" s="330" t="s">
        <v>807</v>
      </c>
      <c r="B510" s="331" t="s">
        <v>876</v>
      </c>
      <c r="C510" s="331" t="s">
        <v>806</v>
      </c>
      <c r="D510" s="331" t="s">
        <v>804</v>
      </c>
      <c r="E510" s="331" t="s">
        <v>689</v>
      </c>
      <c r="F510" s="336" t="s">
        <v>780</v>
      </c>
      <c r="G510" s="336" t="s">
        <v>780</v>
      </c>
      <c r="H510" s="333">
        <v>23000</v>
      </c>
      <c r="I510" s="334">
        <v>23000</v>
      </c>
      <c r="J510" s="335">
        <v>23000</v>
      </c>
      <c r="K510" s="17"/>
      <c r="L510" s="17"/>
    </row>
    <row r="511" spans="1:14" ht="45.6">
      <c r="A511" s="337" t="s">
        <v>1033</v>
      </c>
      <c r="B511" s="338" t="s">
        <v>876</v>
      </c>
      <c r="C511" s="338" t="s">
        <v>806</v>
      </c>
      <c r="D511" s="338" t="s">
        <v>804</v>
      </c>
      <c r="E511" s="338" t="s">
        <v>689</v>
      </c>
      <c r="F511" s="338" t="s">
        <v>1034</v>
      </c>
      <c r="G511" s="339" t="s">
        <v>780</v>
      </c>
      <c r="H511" s="340">
        <v>23000</v>
      </c>
      <c r="I511" s="341">
        <v>23000</v>
      </c>
      <c r="J511" s="342">
        <v>23000</v>
      </c>
      <c r="K511" s="17"/>
      <c r="L511" s="17"/>
    </row>
    <row r="512" spans="1:14" ht="68.400000000000006">
      <c r="A512" s="337" t="s">
        <v>816</v>
      </c>
      <c r="B512" s="338" t="s">
        <v>876</v>
      </c>
      <c r="C512" s="338" t="s">
        <v>806</v>
      </c>
      <c r="D512" s="338" t="s">
        <v>804</v>
      </c>
      <c r="E512" s="338" t="s">
        <v>689</v>
      </c>
      <c r="F512" s="338" t="s">
        <v>1034</v>
      </c>
      <c r="G512" s="338" t="s">
        <v>273</v>
      </c>
      <c r="H512" s="340">
        <v>23000</v>
      </c>
      <c r="I512" s="341">
        <v>23000</v>
      </c>
      <c r="J512" s="342">
        <v>23000</v>
      </c>
      <c r="K512" s="17"/>
      <c r="L512" s="17"/>
    </row>
    <row r="513" spans="1:20" ht="68.400000000000006">
      <c r="A513" s="337" t="s">
        <v>817</v>
      </c>
      <c r="B513" s="338" t="s">
        <v>876</v>
      </c>
      <c r="C513" s="338" t="s">
        <v>806</v>
      </c>
      <c r="D513" s="338" t="s">
        <v>804</v>
      </c>
      <c r="E513" s="338" t="s">
        <v>689</v>
      </c>
      <c r="F513" s="338" t="s">
        <v>1034</v>
      </c>
      <c r="G513" s="338" t="s">
        <v>275</v>
      </c>
      <c r="H513" s="340">
        <v>23000</v>
      </c>
      <c r="I513" s="341">
        <v>23000</v>
      </c>
      <c r="J513" s="342">
        <v>23000</v>
      </c>
      <c r="K513" s="17"/>
      <c r="L513" s="17"/>
    </row>
    <row r="514" spans="1:20" ht="68.400000000000006">
      <c r="A514" s="330" t="s">
        <v>1035</v>
      </c>
      <c r="B514" s="331" t="s">
        <v>885</v>
      </c>
      <c r="C514" s="359" t="s">
        <v>806</v>
      </c>
      <c r="D514" s="332" t="s">
        <v>780</v>
      </c>
      <c r="E514" s="332" t="s">
        <v>780</v>
      </c>
      <c r="F514" s="332" t="s">
        <v>780</v>
      </c>
      <c r="G514" s="332" t="s">
        <v>780</v>
      </c>
      <c r="H514" s="333">
        <f t="shared" ref="H514:J515" si="62">H515</f>
        <v>9700547</v>
      </c>
      <c r="I514" s="334">
        <f t="shared" si="62"/>
        <v>1000000</v>
      </c>
      <c r="J514" s="335">
        <f t="shared" si="62"/>
        <v>485027.35</v>
      </c>
      <c r="K514" s="26"/>
      <c r="L514" s="26"/>
      <c r="M514" s="23"/>
    </row>
    <row r="515" spans="1:20" ht="45.6">
      <c r="A515" s="330" t="s">
        <v>1036</v>
      </c>
      <c r="B515" s="331" t="s">
        <v>885</v>
      </c>
      <c r="C515" s="331" t="s">
        <v>806</v>
      </c>
      <c r="D515" s="331" t="s">
        <v>804</v>
      </c>
      <c r="E515" s="332" t="s">
        <v>780</v>
      </c>
      <c r="F515" s="332" t="s">
        <v>780</v>
      </c>
      <c r="G515" s="332" t="s">
        <v>780</v>
      </c>
      <c r="H515" s="333">
        <f t="shared" si="62"/>
        <v>9700547</v>
      </c>
      <c r="I515" s="334">
        <f t="shared" si="62"/>
        <v>1000000</v>
      </c>
      <c r="J515" s="335">
        <f t="shared" si="62"/>
        <v>485027.35</v>
      </c>
      <c r="K515" s="17"/>
      <c r="L515" s="17"/>
    </row>
    <row r="516" spans="1:20" ht="22.8">
      <c r="A516" s="330" t="s">
        <v>807</v>
      </c>
      <c r="B516" s="331" t="s">
        <v>885</v>
      </c>
      <c r="C516" s="331" t="s">
        <v>806</v>
      </c>
      <c r="D516" s="331" t="s">
        <v>804</v>
      </c>
      <c r="E516" s="331" t="s">
        <v>689</v>
      </c>
      <c r="F516" s="336" t="s">
        <v>780</v>
      </c>
      <c r="G516" s="336" t="s">
        <v>780</v>
      </c>
      <c r="H516" s="333">
        <f>H517+H520</f>
        <v>9700547</v>
      </c>
      <c r="I516" s="334">
        <f>I517+I520</f>
        <v>1000000</v>
      </c>
      <c r="J516" s="335">
        <f>J517+J520</f>
        <v>485027.35</v>
      </c>
      <c r="K516" s="17"/>
      <c r="L516" s="17"/>
    </row>
    <row r="517" spans="1:20" ht="68.400000000000006">
      <c r="A517" s="337" t="s">
        <v>968</v>
      </c>
      <c r="B517" s="338" t="s">
        <v>885</v>
      </c>
      <c r="C517" s="338" t="s">
        <v>806</v>
      </c>
      <c r="D517" s="338" t="s">
        <v>804</v>
      </c>
      <c r="E517" s="338" t="s">
        <v>689</v>
      </c>
      <c r="F517" s="338" t="s">
        <v>969</v>
      </c>
      <c r="G517" s="339" t="s">
        <v>780</v>
      </c>
      <c r="H517" s="340">
        <v>0</v>
      </c>
      <c r="I517" s="341">
        <v>1000000</v>
      </c>
      <c r="J517" s="342">
        <v>485027.35</v>
      </c>
      <c r="K517" s="17"/>
      <c r="L517" s="17"/>
    </row>
    <row r="518" spans="1:20" ht="68.400000000000006">
      <c r="A518" s="337" t="s">
        <v>873</v>
      </c>
      <c r="B518" s="338" t="s">
        <v>885</v>
      </c>
      <c r="C518" s="338" t="s">
        <v>806</v>
      </c>
      <c r="D518" s="338" t="s">
        <v>804</v>
      </c>
      <c r="E518" s="338" t="s">
        <v>689</v>
      </c>
      <c r="F518" s="338" t="s">
        <v>969</v>
      </c>
      <c r="G518" s="338" t="s">
        <v>384</v>
      </c>
      <c r="H518" s="340">
        <v>0</v>
      </c>
      <c r="I518" s="341">
        <v>1000000</v>
      </c>
      <c r="J518" s="342">
        <v>485027.35</v>
      </c>
      <c r="K518" s="17"/>
      <c r="L518" s="17"/>
    </row>
    <row r="519" spans="1:20" ht="22.8">
      <c r="A519" s="337" t="s">
        <v>874</v>
      </c>
      <c r="B519" s="338" t="s">
        <v>885</v>
      </c>
      <c r="C519" s="338" t="s">
        <v>806</v>
      </c>
      <c r="D519" s="338" t="s">
        <v>804</v>
      </c>
      <c r="E519" s="338" t="s">
        <v>689</v>
      </c>
      <c r="F519" s="338" t="s">
        <v>969</v>
      </c>
      <c r="G519" s="338" t="s">
        <v>386</v>
      </c>
      <c r="H519" s="340">
        <v>0</v>
      </c>
      <c r="I519" s="341">
        <v>1000000</v>
      </c>
      <c r="J519" s="342">
        <v>485027.35</v>
      </c>
      <c r="K519" s="17"/>
      <c r="L519" s="17"/>
    </row>
    <row r="520" spans="1:20" ht="45.6">
      <c r="A520" s="337" t="s">
        <v>1029</v>
      </c>
      <c r="B520" s="338" t="s">
        <v>885</v>
      </c>
      <c r="C520" s="338" t="s">
        <v>806</v>
      </c>
      <c r="D520" s="338" t="s">
        <v>804</v>
      </c>
      <c r="E520" s="338" t="s">
        <v>689</v>
      </c>
      <c r="F520" s="338" t="s">
        <v>1030</v>
      </c>
      <c r="G520" s="339" t="s">
        <v>780</v>
      </c>
      <c r="H520" s="340">
        <v>9700547</v>
      </c>
      <c r="I520" s="341">
        <v>0</v>
      </c>
      <c r="J520" s="342">
        <v>0</v>
      </c>
      <c r="K520" s="17"/>
      <c r="L520" s="17"/>
    </row>
    <row r="521" spans="1:20" ht="68.400000000000006">
      <c r="A521" s="337" t="s">
        <v>873</v>
      </c>
      <c r="B521" s="338" t="s">
        <v>885</v>
      </c>
      <c r="C521" s="338" t="s">
        <v>806</v>
      </c>
      <c r="D521" s="338" t="s">
        <v>804</v>
      </c>
      <c r="E521" s="338" t="s">
        <v>689</v>
      </c>
      <c r="F521" s="338" t="s">
        <v>1030</v>
      </c>
      <c r="G521" s="338" t="s">
        <v>384</v>
      </c>
      <c r="H521" s="340">
        <v>9700547</v>
      </c>
      <c r="I521" s="341">
        <v>0</v>
      </c>
      <c r="J521" s="342">
        <v>0</v>
      </c>
      <c r="K521" s="17"/>
      <c r="L521" s="17"/>
    </row>
    <row r="522" spans="1:20" ht="23.25" customHeight="1">
      <c r="A522" s="337" t="s">
        <v>874</v>
      </c>
      <c r="B522" s="338" t="s">
        <v>885</v>
      </c>
      <c r="C522" s="338" t="s">
        <v>806</v>
      </c>
      <c r="D522" s="338" t="s">
        <v>804</v>
      </c>
      <c r="E522" s="338" t="s">
        <v>689</v>
      </c>
      <c r="F522" s="338" t="s">
        <v>1030</v>
      </c>
      <c r="G522" s="338" t="s">
        <v>386</v>
      </c>
      <c r="H522" s="340">
        <v>9700547</v>
      </c>
      <c r="I522" s="341">
        <v>0</v>
      </c>
      <c r="J522" s="342">
        <v>0</v>
      </c>
      <c r="K522" s="17"/>
      <c r="L522" s="17"/>
      <c r="M522" s="17"/>
    </row>
    <row r="523" spans="1:20" ht="68.400000000000006">
      <c r="A523" s="330" t="s">
        <v>1037</v>
      </c>
      <c r="B523" s="331" t="s">
        <v>889</v>
      </c>
      <c r="C523" s="359" t="s">
        <v>806</v>
      </c>
      <c r="D523" s="332" t="s">
        <v>780</v>
      </c>
      <c r="E523" s="332" t="s">
        <v>780</v>
      </c>
      <c r="F523" s="332" t="s">
        <v>780</v>
      </c>
      <c r="G523" s="332" t="s">
        <v>780</v>
      </c>
      <c r="H523" s="333">
        <f>H524+H537+H547</f>
        <v>157576160.21000001</v>
      </c>
      <c r="I523" s="334">
        <f t="shared" ref="I523:J523" si="63">I524+I537+I547</f>
        <v>43333364</v>
      </c>
      <c r="J523" s="335">
        <f t="shared" si="63"/>
        <v>184415143.39000002</v>
      </c>
      <c r="K523" s="19"/>
      <c r="L523" s="19"/>
      <c r="M523" s="20"/>
      <c r="N523" s="29"/>
      <c r="O523" s="29"/>
      <c r="P523" s="29"/>
      <c r="Q523" s="29"/>
      <c r="R523" s="29"/>
      <c r="S523" s="20"/>
      <c r="T523" s="20"/>
    </row>
    <row r="524" spans="1:20" ht="88.5" customHeight="1">
      <c r="A524" s="330" t="s">
        <v>1038</v>
      </c>
      <c r="B524" s="331" t="s">
        <v>889</v>
      </c>
      <c r="C524" s="331" t="s">
        <v>806</v>
      </c>
      <c r="D524" s="331" t="s">
        <v>804</v>
      </c>
      <c r="E524" s="332" t="s">
        <v>780</v>
      </c>
      <c r="F524" s="332" t="s">
        <v>780</v>
      </c>
      <c r="G524" s="332" t="s">
        <v>780</v>
      </c>
      <c r="H524" s="333">
        <f>H525</f>
        <v>107067079.21000001</v>
      </c>
      <c r="I524" s="334">
        <f>I525</f>
        <v>515310</v>
      </c>
      <c r="J524" s="335">
        <f>J525</f>
        <v>130257126.2</v>
      </c>
      <c r="K524" s="17"/>
      <c r="L524" s="17"/>
    </row>
    <row r="525" spans="1:20" ht="18.75" customHeight="1">
      <c r="A525" s="330" t="s">
        <v>807</v>
      </c>
      <c r="B525" s="331" t="s">
        <v>889</v>
      </c>
      <c r="C525" s="331" t="s">
        <v>806</v>
      </c>
      <c r="D525" s="331" t="s">
        <v>804</v>
      </c>
      <c r="E525" s="331" t="s">
        <v>689</v>
      </c>
      <c r="F525" s="336" t="s">
        <v>780</v>
      </c>
      <c r="G525" s="336" t="s">
        <v>780</v>
      </c>
      <c r="H525" s="333">
        <f>H526+H530+H533</f>
        <v>107067079.21000001</v>
      </c>
      <c r="I525" s="334">
        <f>I526+I530+I533</f>
        <v>515310</v>
      </c>
      <c r="J525" s="335">
        <f>J526+J530+J533</f>
        <v>130257126.2</v>
      </c>
      <c r="K525" s="17"/>
      <c r="L525" s="17"/>
    </row>
    <row r="526" spans="1:20" ht="45.6">
      <c r="A526" s="337" t="s">
        <v>1039</v>
      </c>
      <c r="B526" s="338" t="s">
        <v>889</v>
      </c>
      <c r="C526" s="338" t="s">
        <v>806</v>
      </c>
      <c r="D526" s="338" t="s">
        <v>804</v>
      </c>
      <c r="E526" s="338" t="s">
        <v>689</v>
      </c>
      <c r="F526" s="338" t="s">
        <v>1040</v>
      </c>
      <c r="G526" s="339" t="s">
        <v>780</v>
      </c>
      <c r="H526" s="340">
        <v>232381.54</v>
      </c>
      <c r="I526" s="341">
        <v>0</v>
      </c>
      <c r="J526" s="342">
        <v>0</v>
      </c>
      <c r="K526" s="17"/>
      <c r="L526" s="26"/>
    </row>
    <row r="527" spans="1:20" ht="68.400000000000006">
      <c r="A527" s="337" t="s">
        <v>873</v>
      </c>
      <c r="B527" s="338" t="s">
        <v>889</v>
      </c>
      <c r="C527" s="338" t="s">
        <v>806</v>
      </c>
      <c r="D527" s="338" t="s">
        <v>804</v>
      </c>
      <c r="E527" s="338" t="s">
        <v>689</v>
      </c>
      <c r="F527" s="338" t="s">
        <v>1040</v>
      </c>
      <c r="G527" s="338" t="s">
        <v>384</v>
      </c>
      <c r="H527" s="340">
        <v>232381.54</v>
      </c>
      <c r="I527" s="341">
        <v>0</v>
      </c>
      <c r="J527" s="342">
        <v>0</v>
      </c>
      <c r="K527" s="17"/>
      <c r="L527" s="17"/>
    </row>
    <row r="528" spans="1:20" ht="22.8">
      <c r="A528" s="337" t="s">
        <v>874</v>
      </c>
      <c r="B528" s="338" t="s">
        <v>889</v>
      </c>
      <c r="C528" s="338" t="s">
        <v>806</v>
      </c>
      <c r="D528" s="338" t="s">
        <v>804</v>
      </c>
      <c r="E528" s="338" t="s">
        <v>689</v>
      </c>
      <c r="F528" s="338" t="s">
        <v>1040</v>
      </c>
      <c r="G528" s="338" t="s">
        <v>386</v>
      </c>
      <c r="H528" s="340">
        <v>232381.54</v>
      </c>
      <c r="I528" s="341">
        <v>0</v>
      </c>
      <c r="J528" s="342">
        <v>0</v>
      </c>
      <c r="K528" s="17"/>
      <c r="L528" s="17"/>
    </row>
    <row r="529" spans="1:12" ht="22.8" hidden="1">
      <c r="A529" s="337"/>
      <c r="B529" s="338"/>
      <c r="C529" s="338"/>
      <c r="D529" s="338"/>
      <c r="E529" s="338"/>
      <c r="F529" s="338"/>
      <c r="G529" s="338"/>
      <c r="H529" s="340"/>
      <c r="I529" s="341"/>
      <c r="J529" s="342"/>
      <c r="K529" s="17"/>
      <c r="L529" s="17"/>
    </row>
    <row r="530" spans="1:12" ht="45.6">
      <c r="A530" s="337" t="s">
        <v>1041</v>
      </c>
      <c r="B530" s="338" t="s">
        <v>889</v>
      </c>
      <c r="C530" s="338" t="s">
        <v>806</v>
      </c>
      <c r="D530" s="338" t="s">
        <v>804</v>
      </c>
      <c r="E530" s="338" t="s">
        <v>689</v>
      </c>
      <c r="F530" s="338" t="s">
        <v>1042</v>
      </c>
      <c r="G530" s="339" t="s">
        <v>780</v>
      </c>
      <c r="H530" s="340">
        <v>515310</v>
      </c>
      <c r="I530" s="341">
        <v>515310</v>
      </c>
      <c r="J530" s="342">
        <v>515310</v>
      </c>
      <c r="K530" s="17"/>
      <c r="L530" s="17"/>
    </row>
    <row r="531" spans="1:12" ht="68.400000000000006">
      <c r="A531" s="337" t="s">
        <v>816</v>
      </c>
      <c r="B531" s="338" t="s">
        <v>889</v>
      </c>
      <c r="C531" s="338" t="s">
        <v>806</v>
      </c>
      <c r="D531" s="338" t="s">
        <v>804</v>
      </c>
      <c r="E531" s="338" t="s">
        <v>689</v>
      </c>
      <c r="F531" s="338" t="s">
        <v>1042</v>
      </c>
      <c r="G531" s="338" t="s">
        <v>273</v>
      </c>
      <c r="H531" s="340">
        <v>515310</v>
      </c>
      <c r="I531" s="341">
        <v>515310</v>
      </c>
      <c r="J531" s="342">
        <v>515310</v>
      </c>
      <c r="K531" s="17"/>
      <c r="L531" s="17"/>
    </row>
    <row r="532" spans="1:12" ht="68.400000000000006">
      <c r="A532" s="337" t="s">
        <v>817</v>
      </c>
      <c r="B532" s="338" t="s">
        <v>889</v>
      </c>
      <c r="C532" s="338" t="s">
        <v>806</v>
      </c>
      <c r="D532" s="338" t="s">
        <v>804</v>
      </c>
      <c r="E532" s="338" t="s">
        <v>689</v>
      </c>
      <c r="F532" s="338" t="s">
        <v>1042</v>
      </c>
      <c r="G532" s="338" t="s">
        <v>275</v>
      </c>
      <c r="H532" s="340">
        <v>515310</v>
      </c>
      <c r="I532" s="341">
        <v>515310</v>
      </c>
      <c r="J532" s="342">
        <v>515310</v>
      </c>
      <c r="K532" s="17"/>
      <c r="L532" s="17"/>
    </row>
    <row r="533" spans="1:12" ht="68.400000000000006">
      <c r="A533" s="337" t="s">
        <v>1043</v>
      </c>
      <c r="B533" s="338" t="s">
        <v>889</v>
      </c>
      <c r="C533" s="338" t="s">
        <v>806</v>
      </c>
      <c r="D533" s="338" t="s">
        <v>804</v>
      </c>
      <c r="E533" s="338" t="s">
        <v>689</v>
      </c>
      <c r="F533" s="338" t="s">
        <v>1044</v>
      </c>
      <c r="G533" s="339" t="s">
        <v>780</v>
      </c>
      <c r="H533" s="340">
        <v>106319387.67</v>
      </c>
      <c r="I533" s="341">
        <v>0</v>
      </c>
      <c r="J533" s="342">
        <v>129741816.2</v>
      </c>
      <c r="K533" s="17"/>
      <c r="L533" s="17"/>
    </row>
    <row r="534" spans="1:12" ht="68.400000000000006">
      <c r="A534" s="337" t="s">
        <v>873</v>
      </c>
      <c r="B534" s="338" t="s">
        <v>889</v>
      </c>
      <c r="C534" s="338" t="s">
        <v>806</v>
      </c>
      <c r="D534" s="338" t="s">
        <v>804</v>
      </c>
      <c r="E534" s="338" t="s">
        <v>689</v>
      </c>
      <c r="F534" s="338" t="s">
        <v>1044</v>
      </c>
      <c r="G534" s="338" t="s">
        <v>384</v>
      </c>
      <c r="H534" s="340">
        <v>106319387.67</v>
      </c>
      <c r="I534" s="341">
        <v>0</v>
      </c>
      <c r="J534" s="342">
        <v>129741816.2</v>
      </c>
      <c r="K534" s="17"/>
      <c r="L534" s="17"/>
    </row>
    <row r="535" spans="1:12" ht="19.5" customHeight="1">
      <c r="A535" s="337" t="s">
        <v>874</v>
      </c>
      <c r="B535" s="338" t="s">
        <v>889</v>
      </c>
      <c r="C535" s="338" t="s">
        <v>806</v>
      </c>
      <c r="D535" s="338" t="s">
        <v>804</v>
      </c>
      <c r="E535" s="338" t="s">
        <v>689</v>
      </c>
      <c r="F535" s="338" t="s">
        <v>1044</v>
      </c>
      <c r="G535" s="338" t="s">
        <v>386</v>
      </c>
      <c r="H535" s="340">
        <v>106319387.67</v>
      </c>
      <c r="I535" s="341">
        <v>0</v>
      </c>
      <c r="J535" s="342">
        <v>129741816.2</v>
      </c>
      <c r="K535" s="17"/>
      <c r="L535" s="17"/>
    </row>
    <row r="536" spans="1:12" ht="35.25" hidden="1" customHeight="1">
      <c r="A536" s="337"/>
      <c r="B536" s="338"/>
      <c r="C536" s="338"/>
      <c r="D536" s="338"/>
      <c r="E536" s="338"/>
      <c r="F536" s="338"/>
      <c r="G536" s="338"/>
      <c r="H536" s="340"/>
      <c r="I536" s="341"/>
      <c r="J536" s="342"/>
      <c r="K536" s="17"/>
      <c r="L536" s="17"/>
    </row>
    <row r="537" spans="1:12" ht="136.80000000000001">
      <c r="A537" s="330" t="s">
        <v>1045</v>
      </c>
      <c r="B537" s="331" t="s">
        <v>889</v>
      </c>
      <c r="C537" s="331" t="s">
        <v>806</v>
      </c>
      <c r="D537" s="331" t="s">
        <v>828</v>
      </c>
      <c r="E537" s="332" t="s">
        <v>780</v>
      </c>
      <c r="F537" s="332" t="s">
        <v>780</v>
      </c>
      <c r="G537" s="332" t="s">
        <v>780</v>
      </c>
      <c r="H537" s="333">
        <f>H538</f>
        <v>15962590.9</v>
      </c>
      <c r="I537" s="334">
        <f>I538</f>
        <v>14993962.82</v>
      </c>
      <c r="J537" s="335">
        <f>J538</f>
        <v>15694649.789999999</v>
      </c>
      <c r="K537" s="17"/>
      <c r="L537" s="17"/>
    </row>
    <row r="538" spans="1:12" ht="22.8">
      <c r="A538" s="330" t="s">
        <v>807</v>
      </c>
      <c r="B538" s="331" t="s">
        <v>889</v>
      </c>
      <c r="C538" s="331" t="s">
        <v>806</v>
      </c>
      <c r="D538" s="331" t="s">
        <v>828</v>
      </c>
      <c r="E538" s="331" t="s">
        <v>689</v>
      </c>
      <c r="F538" s="336" t="s">
        <v>780</v>
      </c>
      <c r="G538" s="336" t="s">
        <v>780</v>
      </c>
      <c r="H538" s="333">
        <f>H539+H544</f>
        <v>15962590.9</v>
      </c>
      <c r="I538" s="334">
        <f t="shared" ref="I538:J538" si="64">I539+I544</f>
        <v>14993962.82</v>
      </c>
      <c r="J538" s="335">
        <f t="shared" si="64"/>
        <v>15694649.789999999</v>
      </c>
      <c r="K538" s="17"/>
      <c r="L538" s="17"/>
    </row>
    <row r="539" spans="1:12" ht="68.400000000000006">
      <c r="A539" s="337" t="s">
        <v>1046</v>
      </c>
      <c r="B539" s="338" t="s">
        <v>889</v>
      </c>
      <c r="C539" s="338" t="s">
        <v>806</v>
      </c>
      <c r="D539" s="338" t="s">
        <v>828</v>
      </c>
      <c r="E539" s="338" t="s">
        <v>689</v>
      </c>
      <c r="F539" s="338" t="s">
        <v>1047</v>
      </c>
      <c r="G539" s="339" t="s">
        <v>780</v>
      </c>
      <c r="H539" s="340">
        <v>1584200</v>
      </c>
      <c r="I539" s="341">
        <v>1394820</v>
      </c>
      <c r="J539" s="342">
        <v>868000.01</v>
      </c>
      <c r="K539" s="17"/>
      <c r="L539" s="13"/>
    </row>
    <row r="540" spans="1:12" ht="68.400000000000006">
      <c r="A540" s="337" t="s">
        <v>816</v>
      </c>
      <c r="B540" s="338" t="s">
        <v>889</v>
      </c>
      <c r="C540" s="338" t="s">
        <v>806</v>
      </c>
      <c r="D540" s="338" t="s">
        <v>828</v>
      </c>
      <c r="E540" s="338" t="s">
        <v>689</v>
      </c>
      <c r="F540" s="338" t="s">
        <v>1047</v>
      </c>
      <c r="G540" s="338" t="s">
        <v>273</v>
      </c>
      <c r="H540" s="340">
        <v>1584200</v>
      </c>
      <c r="I540" s="341">
        <v>1394820</v>
      </c>
      <c r="J540" s="342">
        <v>868000.01</v>
      </c>
      <c r="K540" s="17"/>
      <c r="L540" s="13"/>
    </row>
    <row r="541" spans="1:12" ht="68.400000000000006">
      <c r="A541" s="337" t="s">
        <v>817</v>
      </c>
      <c r="B541" s="338" t="s">
        <v>889</v>
      </c>
      <c r="C541" s="338" t="s">
        <v>806</v>
      </c>
      <c r="D541" s="338" t="s">
        <v>828</v>
      </c>
      <c r="E541" s="338" t="s">
        <v>689</v>
      </c>
      <c r="F541" s="338" t="s">
        <v>1047</v>
      </c>
      <c r="G541" s="338" t="s">
        <v>275</v>
      </c>
      <c r="H541" s="340">
        <v>1584200</v>
      </c>
      <c r="I541" s="341">
        <v>1394820</v>
      </c>
      <c r="J541" s="342">
        <v>868000.01</v>
      </c>
      <c r="K541" s="17"/>
      <c r="L541" s="13"/>
    </row>
    <row r="542" spans="1:12" ht="22.8" hidden="1">
      <c r="A542" s="337"/>
      <c r="B542" s="338"/>
      <c r="C542" s="338"/>
      <c r="D542" s="338"/>
      <c r="E542" s="338"/>
      <c r="F542" s="338"/>
      <c r="G542" s="338"/>
      <c r="H542" s="340"/>
      <c r="I542" s="341"/>
      <c r="J542" s="342"/>
      <c r="K542" s="17"/>
      <c r="L542" s="13"/>
    </row>
    <row r="543" spans="1:12" ht="22.8" hidden="1">
      <c r="A543" s="337"/>
      <c r="B543" s="338"/>
      <c r="C543" s="338"/>
      <c r="D543" s="338"/>
      <c r="E543" s="338"/>
      <c r="F543" s="338"/>
      <c r="G543" s="338"/>
      <c r="H543" s="340"/>
      <c r="I543" s="341"/>
      <c r="J543" s="342"/>
      <c r="K543" s="17"/>
      <c r="L543" s="13"/>
    </row>
    <row r="544" spans="1:12" ht="114">
      <c r="A544" s="337" t="s">
        <v>1048</v>
      </c>
      <c r="B544" s="338" t="s">
        <v>889</v>
      </c>
      <c r="C544" s="338" t="s">
        <v>806</v>
      </c>
      <c r="D544" s="338" t="s">
        <v>828</v>
      </c>
      <c r="E544" s="338" t="s">
        <v>689</v>
      </c>
      <c r="F544" s="338" t="s">
        <v>1049</v>
      </c>
      <c r="G544" s="339" t="s">
        <v>780</v>
      </c>
      <c r="H544" s="340">
        <v>14378390.9</v>
      </c>
      <c r="I544" s="341">
        <v>13599142.82</v>
      </c>
      <c r="J544" s="342">
        <v>14826649.779999999</v>
      </c>
      <c r="K544" s="17"/>
      <c r="L544" s="17"/>
    </row>
    <row r="545" spans="1:13" ht="22.8">
      <c r="A545" s="337" t="s">
        <v>878</v>
      </c>
      <c r="B545" s="338" t="s">
        <v>889</v>
      </c>
      <c r="C545" s="338" t="s">
        <v>806</v>
      </c>
      <c r="D545" s="338" t="s">
        <v>828</v>
      </c>
      <c r="E545" s="338" t="s">
        <v>689</v>
      </c>
      <c r="F545" s="338" t="s">
        <v>1049</v>
      </c>
      <c r="G545" s="338" t="s">
        <v>347</v>
      </c>
      <c r="H545" s="340">
        <v>14378390.9</v>
      </c>
      <c r="I545" s="341">
        <v>13599142.82</v>
      </c>
      <c r="J545" s="342">
        <v>14826649.779999999</v>
      </c>
      <c r="K545" s="17"/>
      <c r="L545" s="17"/>
    </row>
    <row r="546" spans="1:13" ht="22.8">
      <c r="A546" s="337" t="s">
        <v>200</v>
      </c>
      <c r="B546" s="338" t="s">
        <v>889</v>
      </c>
      <c r="C546" s="338" t="s">
        <v>806</v>
      </c>
      <c r="D546" s="338" t="s">
        <v>828</v>
      </c>
      <c r="E546" s="338" t="s">
        <v>689</v>
      </c>
      <c r="F546" s="338" t="s">
        <v>1049</v>
      </c>
      <c r="G546" s="338" t="s">
        <v>396</v>
      </c>
      <c r="H546" s="340">
        <v>14378390.9</v>
      </c>
      <c r="I546" s="341">
        <v>13599142.82</v>
      </c>
      <c r="J546" s="342">
        <v>14826649.779999999</v>
      </c>
      <c r="K546" s="17"/>
      <c r="L546" s="17"/>
    </row>
    <row r="547" spans="1:13" ht="91.2">
      <c r="A547" s="330" t="s">
        <v>1050</v>
      </c>
      <c r="B547" s="331" t="s">
        <v>889</v>
      </c>
      <c r="C547" s="331" t="s">
        <v>806</v>
      </c>
      <c r="D547" s="331" t="s">
        <v>837</v>
      </c>
      <c r="E547" s="332" t="s">
        <v>780</v>
      </c>
      <c r="F547" s="332" t="s">
        <v>780</v>
      </c>
      <c r="G547" s="332" t="s">
        <v>780</v>
      </c>
      <c r="H547" s="333">
        <f t="shared" ref="H547:J548" si="65">H548</f>
        <v>34546490.100000001</v>
      </c>
      <c r="I547" s="334">
        <f t="shared" si="65"/>
        <v>27824091.18</v>
      </c>
      <c r="J547" s="335">
        <f t="shared" si="65"/>
        <v>38463367.399999999</v>
      </c>
      <c r="K547" s="17"/>
      <c r="L547" s="17"/>
    </row>
    <row r="548" spans="1:13" ht="22.8">
      <c r="A548" s="330" t="s">
        <v>807</v>
      </c>
      <c r="B548" s="331" t="s">
        <v>889</v>
      </c>
      <c r="C548" s="331" t="s">
        <v>806</v>
      </c>
      <c r="D548" s="331" t="s">
        <v>837</v>
      </c>
      <c r="E548" s="331" t="s">
        <v>689</v>
      </c>
      <c r="F548" s="336" t="s">
        <v>780</v>
      </c>
      <c r="G548" s="336" t="s">
        <v>780</v>
      </c>
      <c r="H548" s="333">
        <f>H549</f>
        <v>34546490.100000001</v>
      </c>
      <c r="I548" s="333">
        <f t="shared" si="65"/>
        <v>27824091.18</v>
      </c>
      <c r="J548" s="333">
        <f t="shared" si="65"/>
        <v>38463367.399999999</v>
      </c>
      <c r="K548" s="17"/>
      <c r="L548" s="17"/>
    </row>
    <row r="549" spans="1:13" ht="68.400000000000006">
      <c r="A549" s="337" t="s">
        <v>1051</v>
      </c>
      <c r="B549" s="338" t="s">
        <v>889</v>
      </c>
      <c r="C549" s="338" t="s">
        <v>806</v>
      </c>
      <c r="D549" s="338" t="s">
        <v>837</v>
      </c>
      <c r="E549" s="338" t="s">
        <v>689</v>
      </c>
      <c r="F549" s="338" t="s">
        <v>1052</v>
      </c>
      <c r="G549" s="339" t="s">
        <v>780</v>
      </c>
      <c r="H549" s="340">
        <v>34546490.100000001</v>
      </c>
      <c r="I549" s="341">
        <v>27824091.18</v>
      </c>
      <c r="J549" s="342">
        <v>38463367.399999999</v>
      </c>
      <c r="K549" s="17"/>
      <c r="L549" s="13"/>
    </row>
    <row r="550" spans="1:13" ht="68.400000000000006">
      <c r="A550" s="337" t="s">
        <v>816</v>
      </c>
      <c r="B550" s="338" t="s">
        <v>889</v>
      </c>
      <c r="C550" s="338" t="s">
        <v>806</v>
      </c>
      <c r="D550" s="338" t="s">
        <v>837</v>
      </c>
      <c r="E550" s="338" t="s">
        <v>689</v>
      </c>
      <c r="F550" s="338" t="s">
        <v>1052</v>
      </c>
      <c r="G550" s="338" t="s">
        <v>273</v>
      </c>
      <c r="H550" s="340">
        <v>6332321.5</v>
      </c>
      <c r="I550" s="341">
        <v>27824091.18</v>
      </c>
      <c r="J550" s="342">
        <v>38463367.399999999</v>
      </c>
      <c r="K550" s="17"/>
      <c r="L550" s="13"/>
    </row>
    <row r="551" spans="1:13" ht="68.400000000000006">
      <c r="A551" s="337" t="s">
        <v>817</v>
      </c>
      <c r="B551" s="338" t="s">
        <v>889</v>
      </c>
      <c r="C551" s="338" t="s">
        <v>806</v>
      </c>
      <c r="D551" s="338" t="s">
        <v>837</v>
      </c>
      <c r="E551" s="338" t="s">
        <v>689</v>
      </c>
      <c r="F551" s="338" t="s">
        <v>1052</v>
      </c>
      <c r="G551" s="338" t="s">
        <v>275</v>
      </c>
      <c r="H551" s="340">
        <v>6332321.5</v>
      </c>
      <c r="I551" s="341">
        <v>27824091.18</v>
      </c>
      <c r="J551" s="342">
        <v>38463367.399999999</v>
      </c>
      <c r="K551" s="17"/>
      <c r="L551"/>
    </row>
    <row r="552" spans="1:13" ht="22.8">
      <c r="A552" s="337" t="s">
        <v>878</v>
      </c>
      <c r="B552" s="338" t="s">
        <v>889</v>
      </c>
      <c r="C552" s="338" t="s">
        <v>806</v>
      </c>
      <c r="D552" s="338" t="s">
        <v>837</v>
      </c>
      <c r="E552" s="338" t="s">
        <v>689</v>
      </c>
      <c r="F552" s="338" t="s">
        <v>1052</v>
      </c>
      <c r="G552" s="338" t="s">
        <v>347</v>
      </c>
      <c r="H552" s="340">
        <v>28214168.600000001</v>
      </c>
      <c r="I552" s="341">
        <v>0</v>
      </c>
      <c r="J552" s="342">
        <v>0</v>
      </c>
      <c r="K552" s="17"/>
      <c r="L552" s="17"/>
    </row>
    <row r="553" spans="1:13" ht="22.8">
      <c r="A553" s="337" t="s">
        <v>200</v>
      </c>
      <c r="B553" s="338" t="s">
        <v>889</v>
      </c>
      <c r="C553" s="338" t="s">
        <v>806</v>
      </c>
      <c r="D553" s="338" t="s">
        <v>837</v>
      </c>
      <c r="E553" s="338" t="s">
        <v>689</v>
      </c>
      <c r="F553" s="338" t="s">
        <v>1052</v>
      </c>
      <c r="G553" s="338" t="s">
        <v>396</v>
      </c>
      <c r="H553" s="340">
        <v>28214168.600000001</v>
      </c>
      <c r="I553" s="341">
        <v>0</v>
      </c>
      <c r="J553" s="342">
        <v>0</v>
      </c>
      <c r="K553" s="17"/>
      <c r="L553" s="17"/>
      <c r="M553" s="17"/>
    </row>
    <row r="554" spans="1:13" ht="91.2">
      <c r="A554" s="330" t="s">
        <v>1053</v>
      </c>
      <c r="B554" s="331" t="s">
        <v>946</v>
      </c>
      <c r="C554" s="359" t="s">
        <v>806</v>
      </c>
      <c r="D554" s="332" t="s">
        <v>780</v>
      </c>
      <c r="E554" s="332" t="s">
        <v>780</v>
      </c>
      <c r="F554" s="332" t="s">
        <v>780</v>
      </c>
      <c r="G554" s="332" t="s">
        <v>780</v>
      </c>
      <c r="H554" s="333">
        <f>H555+H560</f>
        <v>4606593.41</v>
      </c>
      <c r="I554" s="334">
        <f t="shared" ref="I554:J554" si="66">I555+I560</f>
        <v>0</v>
      </c>
      <c r="J554" s="335">
        <f t="shared" si="66"/>
        <v>0</v>
      </c>
      <c r="K554" s="19"/>
      <c r="L554" s="19"/>
      <c r="M554" s="20"/>
    </row>
    <row r="555" spans="1:13" ht="45.6">
      <c r="A555" s="330" t="s">
        <v>1054</v>
      </c>
      <c r="B555" s="331" t="s">
        <v>946</v>
      </c>
      <c r="C555" s="331" t="s">
        <v>806</v>
      </c>
      <c r="D555" s="331" t="s">
        <v>804</v>
      </c>
      <c r="E555" s="332" t="s">
        <v>780</v>
      </c>
      <c r="F555" s="332" t="s">
        <v>780</v>
      </c>
      <c r="G555" s="332" t="s">
        <v>780</v>
      </c>
      <c r="H555" s="333">
        <f>H556</f>
        <v>606593.41</v>
      </c>
      <c r="I555" s="334">
        <f t="shared" ref="I555:J555" si="67">I556</f>
        <v>0</v>
      </c>
      <c r="J555" s="335">
        <f t="shared" si="67"/>
        <v>0</v>
      </c>
      <c r="K555" s="17"/>
      <c r="L555" s="17"/>
      <c r="M555" s="17"/>
    </row>
    <row r="556" spans="1:13" ht="22.8">
      <c r="A556" s="330" t="s">
        <v>807</v>
      </c>
      <c r="B556" s="331" t="s">
        <v>946</v>
      </c>
      <c r="C556" s="331" t="s">
        <v>806</v>
      </c>
      <c r="D556" s="331" t="s">
        <v>804</v>
      </c>
      <c r="E556" s="331" t="s">
        <v>689</v>
      </c>
      <c r="F556" s="336" t="s">
        <v>780</v>
      </c>
      <c r="G556" s="336" t="s">
        <v>780</v>
      </c>
      <c r="H556" s="333">
        <f>H557</f>
        <v>606593.41</v>
      </c>
      <c r="I556" s="334">
        <f>I557</f>
        <v>0</v>
      </c>
      <c r="J556" s="335">
        <f>J557</f>
        <v>0</v>
      </c>
      <c r="K556" s="17"/>
      <c r="L556" s="17"/>
      <c r="M556" s="17"/>
    </row>
    <row r="557" spans="1:13" ht="22.8">
      <c r="A557" s="337" t="s">
        <v>1055</v>
      </c>
      <c r="B557" s="338" t="s">
        <v>946</v>
      </c>
      <c r="C557" s="338" t="s">
        <v>806</v>
      </c>
      <c r="D557" s="338" t="s">
        <v>804</v>
      </c>
      <c r="E557" s="338" t="s">
        <v>689</v>
      </c>
      <c r="F557" s="338" t="s">
        <v>1056</v>
      </c>
      <c r="G557" s="339" t="s">
        <v>780</v>
      </c>
      <c r="H557" s="340">
        <v>606593.41</v>
      </c>
      <c r="I557" s="341">
        <v>0</v>
      </c>
      <c r="J557" s="342">
        <v>0</v>
      </c>
      <c r="K557" s="17"/>
      <c r="L557" s="17"/>
    </row>
    <row r="558" spans="1:13" ht="68.400000000000006">
      <c r="A558" s="337" t="s">
        <v>816</v>
      </c>
      <c r="B558" s="338" t="s">
        <v>946</v>
      </c>
      <c r="C558" s="338" t="s">
        <v>806</v>
      </c>
      <c r="D558" s="338" t="s">
        <v>804</v>
      </c>
      <c r="E558" s="338" t="s">
        <v>689</v>
      </c>
      <c r="F558" s="338" t="s">
        <v>1056</v>
      </c>
      <c r="G558" s="338" t="s">
        <v>273</v>
      </c>
      <c r="H558" s="340">
        <v>606593.41</v>
      </c>
      <c r="I558" s="341">
        <v>0</v>
      </c>
      <c r="J558" s="342">
        <v>0</v>
      </c>
      <c r="K558" s="17"/>
      <c r="L558" s="17"/>
    </row>
    <row r="559" spans="1:13" ht="68.400000000000006">
      <c r="A559" s="337" t="s">
        <v>817</v>
      </c>
      <c r="B559" s="338" t="s">
        <v>946</v>
      </c>
      <c r="C559" s="338" t="s">
        <v>806</v>
      </c>
      <c r="D559" s="338" t="s">
        <v>804</v>
      </c>
      <c r="E559" s="338" t="s">
        <v>689</v>
      </c>
      <c r="F559" s="338" t="s">
        <v>1056</v>
      </c>
      <c r="G559" s="338" t="s">
        <v>275</v>
      </c>
      <c r="H559" s="340">
        <v>606593.41</v>
      </c>
      <c r="I559" s="341">
        <v>0</v>
      </c>
      <c r="J559" s="342">
        <v>0</v>
      </c>
      <c r="K559" s="17"/>
      <c r="L559" s="17"/>
    </row>
    <row r="560" spans="1:13" ht="68.400000000000006">
      <c r="A560" s="330" t="s">
        <v>438</v>
      </c>
      <c r="B560" s="331" t="s">
        <v>946</v>
      </c>
      <c r="C560" s="331" t="s">
        <v>806</v>
      </c>
      <c r="D560" s="331">
        <v>2</v>
      </c>
      <c r="E560" s="331" t="s">
        <v>689</v>
      </c>
      <c r="F560" s="338"/>
      <c r="G560" s="338"/>
      <c r="H560" s="333">
        <f>H562+H565</f>
        <v>4000000</v>
      </c>
      <c r="I560" s="334">
        <f t="shared" ref="I560:J560" si="68">I562+I565</f>
        <v>0</v>
      </c>
      <c r="J560" s="335">
        <f t="shared" si="68"/>
        <v>0</v>
      </c>
      <c r="K560" s="17"/>
      <c r="L560" s="17"/>
    </row>
    <row r="561" spans="1:13" ht="22.8">
      <c r="A561" s="330" t="s">
        <v>807</v>
      </c>
      <c r="B561" s="331" t="s">
        <v>946</v>
      </c>
      <c r="C561" s="331" t="s">
        <v>806</v>
      </c>
      <c r="D561" s="331">
        <v>2</v>
      </c>
      <c r="E561" s="331" t="s">
        <v>689</v>
      </c>
      <c r="F561" s="338"/>
      <c r="G561" s="338"/>
      <c r="H561" s="333">
        <v>4000000</v>
      </c>
      <c r="I561" s="334"/>
      <c r="J561" s="335"/>
      <c r="K561" s="17"/>
      <c r="L561" s="17"/>
    </row>
    <row r="562" spans="1:13" ht="68.400000000000006">
      <c r="A562" s="337" t="s">
        <v>438</v>
      </c>
      <c r="B562" s="338" t="s">
        <v>946</v>
      </c>
      <c r="C562" s="338" t="s">
        <v>806</v>
      </c>
      <c r="D562" s="351" t="s">
        <v>828</v>
      </c>
      <c r="E562" s="338" t="s">
        <v>689</v>
      </c>
      <c r="F562" s="338">
        <v>81850</v>
      </c>
      <c r="G562" s="338"/>
      <c r="H562" s="340">
        <v>4000000</v>
      </c>
      <c r="I562" s="341">
        <v>0</v>
      </c>
      <c r="J562" s="342">
        <v>0</v>
      </c>
      <c r="K562" s="17"/>
      <c r="L562" s="17"/>
    </row>
    <row r="563" spans="1:13" ht="68.400000000000006">
      <c r="A563" s="337" t="s">
        <v>272</v>
      </c>
      <c r="B563" s="338" t="s">
        <v>946</v>
      </c>
      <c r="C563" s="338" t="s">
        <v>806</v>
      </c>
      <c r="D563" s="351" t="s">
        <v>828</v>
      </c>
      <c r="E563" s="338" t="s">
        <v>689</v>
      </c>
      <c r="F563" s="338">
        <v>81850</v>
      </c>
      <c r="G563" s="338" t="s">
        <v>273</v>
      </c>
      <c r="H563" s="340">
        <v>4000000</v>
      </c>
      <c r="I563" s="341">
        <v>0</v>
      </c>
      <c r="J563" s="342">
        <v>0</v>
      </c>
      <c r="K563" s="17"/>
      <c r="L563" s="17"/>
    </row>
    <row r="564" spans="1:13" ht="68.400000000000006">
      <c r="A564" s="337" t="s">
        <v>274</v>
      </c>
      <c r="B564" s="338" t="s">
        <v>946</v>
      </c>
      <c r="C564" s="338" t="s">
        <v>806</v>
      </c>
      <c r="D564" s="351" t="s">
        <v>828</v>
      </c>
      <c r="E564" s="338" t="s">
        <v>689</v>
      </c>
      <c r="F564" s="338">
        <v>81850</v>
      </c>
      <c r="G564" s="338" t="s">
        <v>275</v>
      </c>
      <c r="H564" s="340">
        <v>4000000</v>
      </c>
      <c r="I564" s="341">
        <v>0</v>
      </c>
      <c r="J564" s="342">
        <v>0</v>
      </c>
      <c r="K564" s="17"/>
      <c r="L564" s="17"/>
    </row>
    <row r="565" spans="1:13" ht="68.400000000000006" hidden="1">
      <c r="A565" s="337" t="s">
        <v>438</v>
      </c>
      <c r="B565" s="338" t="s">
        <v>946</v>
      </c>
      <c r="C565" s="338" t="s">
        <v>806</v>
      </c>
      <c r="D565" s="351" t="s">
        <v>828</v>
      </c>
      <c r="E565" s="338" t="s">
        <v>689</v>
      </c>
      <c r="F565" s="338" t="s">
        <v>1057</v>
      </c>
      <c r="G565" s="338"/>
      <c r="H565" s="340"/>
      <c r="I565" s="341">
        <v>0</v>
      </c>
      <c r="J565" s="342">
        <v>0</v>
      </c>
      <c r="K565" s="17"/>
      <c r="L565" s="17"/>
    </row>
    <row r="566" spans="1:13" ht="68.400000000000006" hidden="1">
      <c r="A566" s="337" t="s">
        <v>272</v>
      </c>
      <c r="B566" s="338" t="s">
        <v>946</v>
      </c>
      <c r="C566" s="338" t="s">
        <v>806</v>
      </c>
      <c r="D566" s="351" t="s">
        <v>828</v>
      </c>
      <c r="E566" s="338" t="s">
        <v>689</v>
      </c>
      <c r="F566" s="338" t="s">
        <v>1057</v>
      </c>
      <c r="G566" s="338">
        <v>200</v>
      </c>
      <c r="H566" s="340"/>
      <c r="I566" s="341">
        <v>0</v>
      </c>
      <c r="J566" s="342">
        <v>0</v>
      </c>
      <c r="K566" s="17"/>
      <c r="L566" s="17"/>
    </row>
    <row r="567" spans="1:13" ht="68.400000000000006" hidden="1">
      <c r="A567" s="337" t="s">
        <v>274</v>
      </c>
      <c r="B567" s="338" t="s">
        <v>946</v>
      </c>
      <c r="C567" s="338" t="s">
        <v>806</v>
      </c>
      <c r="D567" s="351" t="s">
        <v>828</v>
      </c>
      <c r="E567" s="338" t="s">
        <v>689</v>
      </c>
      <c r="F567" s="338" t="s">
        <v>1057</v>
      </c>
      <c r="G567" s="338">
        <v>240</v>
      </c>
      <c r="H567" s="340"/>
      <c r="I567" s="341">
        <v>0</v>
      </c>
      <c r="J567" s="342">
        <v>0</v>
      </c>
      <c r="K567" s="17"/>
      <c r="L567" s="17"/>
      <c r="M567" s="17"/>
    </row>
    <row r="568" spans="1:13" ht="68.400000000000006">
      <c r="A568" s="330" t="s">
        <v>1058</v>
      </c>
      <c r="B568" s="331">
        <v>10</v>
      </c>
      <c r="C568" s="331" t="s">
        <v>806</v>
      </c>
      <c r="D568" s="350" t="s">
        <v>780</v>
      </c>
      <c r="E568" s="331" t="s">
        <v>780</v>
      </c>
      <c r="F568" s="338" t="s">
        <v>780</v>
      </c>
      <c r="G568" s="338"/>
      <c r="H568" s="333">
        <f>H569+H574</f>
        <v>18000</v>
      </c>
      <c r="I568" s="333">
        <f t="shared" ref="I568:J568" si="69">I569+I574</f>
        <v>18000</v>
      </c>
      <c r="J568" s="333">
        <f t="shared" si="69"/>
        <v>18000</v>
      </c>
      <c r="K568" s="17"/>
      <c r="L568" s="17"/>
      <c r="M568" s="17"/>
    </row>
    <row r="569" spans="1:13" ht="68.400000000000006">
      <c r="A569" s="330" t="s">
        <v>1059</v>
      </c>
      <c r="B569" s="331">
        <v>10</v>
      </c>
      <c r="C569" s="331" t="s">
        <v>806</v>
      </c>
      <c r="D569" s="350" t="s">
        <v>837</v>
      </c>
      <c r="E569" s="331" t="s">
        <v>780</v>
      </c>
      <c r="F569" s="338" t="s">
        <v>780</v>
      </c>
      <c r="G569" s="338"/>
      <c r="H569" s="333">
        <f>H570</f>
        <v>12000</v>
      </c>
      <c r="I569" s="333">
        <f t="shared" ref="I569:J570" si="70">I570</f>
        <v>12000</v>
      </c>
      <c r="J569" s="333">
        <f t="shared" si="70"/>
        <v>12000</v>
      </c>
      <c r="K569" s="17"/>
      <c r="L569" s="17"/>
      <c r="M569" s="17"/>
    </row>
    <row r="570" spans="1:13" ht="22.8">
      <c r="A570" s="330" t="s">
        <v>807</v>
      </c>
      <c r="B570" s="331">
        <v>10</v>
      </c>
      <c r="C570" s="331" t="s">
        <v>806</v>
      </c>
      <c r="D570" s="350" t="s">
        <v>837</v>
      </c>
      <c r="E570" s="331" t="s">
        <v>689</v>
      </c>
      <c r="F570" s="338"/>
      <c r="G570" s="323"/>
      <c r="H570" s="340">
        <f>H571</f>
        <v>12000</v>
      </c>
      <c r="I570" s="340">
        <f t="shared" si="70"/>
        <v>12000</v>
      </c>
      <c r="J570" s="340">
        <f t="shared" si="70"/>
        <v>12000</v>
      </c>
      <c r="K570" s="17"/>
      <c r="L570" s="17"/>
      <c r="M570" s="17"/>
    </row>
    <row r="571" spans="1:13" ht="45.6">
      <c r="A571" s="337" t="s">
        <v>407</v>
      </c>
      <c r="B571" s="338">
        <v>10</v>
      </c>
      <c r="C571" s="338" t="s">
        <v>806</v>
      </c>
      <c r="D571" s="351" t="s">
        <v>837</v>
      </c>
      <c r="E571" s="338" t="s">
        <v>689</v>
      </c>
      <c r="F571" s="338">
        <v>82440</v>
      </c>
      <c r="G571" s="338"/>
      <c r="H571" s="340">
        <v>12000</v>
      </c>
      <c r="I571" s="341">
        <v>12000</v>
      </c>
      <c r="J571" s="342">
        <v>12000</v>
      </c>
      <c r="K571" s="17"/>
      <c r="L571" s="17"/>
      <c r="M571" s="17"/>
    </row>
    <row r="572" spans="1:13" ht="68.400000000000006">
      <c r="A572" s="337" t="s">
        <v>272</v>
      </c>
      <c r="B572" s="338">
        <v>10</v>
      </c>
      <c r="C572" s="338" t="s">
        <v>806</v>
      </c>
      <c r="D572" s="351" t="s">
        <v>837</v>
      </c>
      <c r="E572" s="338" t="s">
        <v>689</v>
      </c>
      <c r="F572" s="338">
        <v>82440</v>
      </c>
      <c r="G572" s="338">
        <v>200</v>
      </c>
      <c r="H572" s="340">
        <v>12000</v>
      </c>
      <c r="I572" s="341">
        <v>12000</v>
      </c>
      <c r="J572" s="342">
        <v>12000</v>
      </c>
      <c r="K572" s="17"/>
      <c r="L572" s="17"/>
      <c r="M572" s="17"/>
    </row>
    <row r="573" spans="1:13" ht="68.400000000000006">
      <c r="A573" s="337" t="s">
        <v>274</v>
      </c>
      <c r="B573" s="338">
        <v>10</v>
      </c>
      <c r="C573" s="338" t="s">
        <v>806</v>
      </c>
      <c r="D573" s="351" t="s">
        <v>837</v>
      </c>
      <c r="E573" s="338" t="s">
        <v>689</v>
      </c>
      <c r="F573" s="338">
        <v>82440</v>
      </c>
      <c r="G573" s="338">
        <v>240</v>
      </c>
      <c r="H573" s="340">
        <v>12000</v>
      </c>
      <c r="I573" s="341">
        <v>12000</v>
      </c>
      <c r="J573" s="342">
        <v>12000</v>
      </c>
      <c r="K573" s="17"/>
      <c r="L573" s="17"/>
      <c r="M573" s="17"/>
    </row>
    <row r="574" spans="1:13" ht="45.6">
      <c r="A574" s="330" t="s">
        <v>1060</v>
      </c>
      <c r="B574" s="331">
        <v>10</v>
      </c>
      <c r="C574" s="331" t="s">
        <v>806</v>
      </c>
      <c r="D574" s="350" t="s">
        <v>843</v>
      </c>
      <c r="E574" s="331" t="s">
        <v>780</v>
      </c>
      <c r="F574" s="338" t="s">
        <v>780</v>
      </c>
      <c r="G574" s="338"/>
      <c r="H574" s="333">
        <f>H575</f>
        <v>6000</v>
      </c>
      <c r="I574" s="333">
        <f t="shared" ref="I574:J575" si="71">I575</f>
        <v>6000</v>
      </c>
      <c r="J574" s="333">
        <f t="shared" si="71"/>
        <v>6000</v>
      </c>
      <c r="K574" s="17"/>
      <c r="L574" s="17"/>
      <c r="M574" s="17"/>
    </row>
    <row r="575" spans="1:13" ht="22.8">
      <c r="A575" s="330" t="s">
        <v>807</v>
      </c>
      <c r="B575" s="331">
        <v>10</v>
      </c>
      <c r="C575" s="331" t="s">
        <v>806</v>
      </c>
      <c r="D575" s="350" t="s">
        <v>843</v>
      </c>
      <c r="E575" s="331" t="s">
        <v>689</v>
      </c>
      <c r="F575" s="338"/>
      <c r="G575" s="338"/>
      <c r="H575" s="340">
        <f>H576</f>
        <v>6000</v>
      </c>
      <c r="I575" s="340">
        <f t="shared" si="71"/>
        <v>6000</v>
      </c>
      <c r="J575" s="340">
        <f t="shared" si="71"/>
        <v>6000</v>
      </c>
      <c r="K575" s="17"/>
      <c r="L575" s="17"/>
      <c r="M575" s="17"/>
    </row>
    <row r="576" spans="1:13" ht="45.6">
      <c r="A576" s="337" t="s">
        <v>407</v>
      </c>
      <c r="B576" s="338">
        <v>10</v>
      </c>
      <c r="C576" s="338" t="s">
        <v>806</v>
      </c>
      <c r="D576" s="351" t="s">
        <v>843</v>
      </c>
      <c r="E576" s="338" t="s">
        <v>689</v>
      </c>
      <c r="F576" s="338">
        <v>82440</v>
      </c>
      <c r="G576" s="338"/>
      <c r="H576" s="340">
        <v>6000</v>
      </c>
      <c r="I576" s="341">
        <v>6000</v>
      </c>
      <c r="J576" s="342">
        <v>6000</v>
      </c>
      <c r="K576" s="17"/>
      <c r="L576" s="17"/>
      <c r="M576" s="17"/>
    </row>
    <row r="577" spans="1:14" ht="68.400000000000006">
      <c r="A577" s="337" t="s">
        <v>272</v>
      </c>
      <c r="B577" s="338">
        <v>10</v>
      </c>
      <c r="C577" s="338" t="s">
        <v>806</v>
      </c>
      <c r="D577" s="351" t="s">
        <v>843</v>
      </c>
      <c r="E577" s="338" t="s">
        <v>689</v>
      </c>
      <c r="F577" s="338">
        <v>82440</v>
      </c>
      <c r="G577" s="338">
        <v>200</v>
      </c>
      <c r="H577" s="340">
        <v>6000</v>
      </c>
      <c r="I577" s="341">
        <v>6000</v>
      </c>
      <c r="J577" s="342">
        <v>6000</v>
      </c>
      <c r="K577" s="17"/>
      <c r="L577" s="17"/>
      <c r="M577" s="17"/>
    </row>
    <row r="578" spans="1:14" ht="68.400000000000006">
      <c r="A578" s="337" t="s">
        <v>274</v>
      </c>
      <c r="B578" s="338">
        <v>10</v>
      </c>
      <c r="C578" s="338" t="s">
        <v>806</v>
      </c>
      <c r="D578" s="351" t="s">
        <v>843</v>
      </c>
      <c r="E578" s="338" t="s">
        <v>689</v>
      </c>
      <c r="F578" s="338">
        <v>82440</v>
      </c>
      <c r="G578" s="338">
        <v>240</v>
      </c>
      <c r="H578" s="340">
        <v>6000</v>
      </c>
      <c r="I578" s="341">
        <v>6000</v>
      </c>
      <c r="J578" s="342">
        <v>6000</v>
      </c>
      <c r="K578" s="17"/>
      <c r="L578" s="17"/>
      <c r="M578" s="17"/>
    </row>
    <row r="579" spans="1:14" ht="91.2">
      <c r="A579" s="330" t="s">
        <v>1061</v>
      </c>
      <c r="B579" s="331" t="s">
        <v>954</v>
      </c>
      <c r="C579" s="359" t="s">
        <v>806</v>
      </c>
      <c r="D579" s="332" t="s">
        <v>780</v>
      </c>
      <c r="E579" s="332" t="s">
        <v>780</v>
      </c>
      <c r="F579" s="332" t="s">
        <v>780</v>
      </c>
      <c r="G579" s="332" t="s">
        <v>780</v>
      </c>
      <c r="H579" s="333">
        <f>H580+H591+H596+H605+H610</f>
        <v>15471929</v>
      </c>
      <c r="I579" s="334">
        <f>I580+I591+I596+I605+I610</f>
        <v>15371929</v>
      </c>
      <c r="J579" s="335">
        <f>J580+J591+J596+J605+J610</f>
        <v>15371929</v>
      </c>
      <c r="K579" s="19"/>
      <c r="L579" s="19"/>
      <c r="M579" s="20"/>
      <c r="N579" s="23"/>
    </row>
    <row r="580" spans="1:14" ht="68.400000000000006">
      <c r="A580" s="330" t="s">
        <v>1062</v>
      </c>
      <c r="B580" s="331" t="s">
        <v>954</v>
      </c>
      <c r="C580" s="331" t="s">
        <v>806</v>
      </c>
      <c r="D580" s="331" t="s">
        <v>804</v>
      </c>
      <c r="E580" s="332" t="s">
        <v>780</v>
      </c>
      <c r="F580" s="332" t="s">
        <v>780</v>
      </c>
      <c r="G580" s="332" t="s">
        <v>780</v>
      </c>
      <c r="H580" s="333">
        <f>H581</f>
        <v>1515000</v>
      </c>
      <c r="I580" s="334">
        <f t="shared" ref="I580:J580" si="72">I581</f>
        <v>1415000</v>
      </c>
      <c r="J580" s="335">
        <f t="shared" si="72"/>
        <v>1415000</v>
      </c>
      <c r="K580" s="17"/>
      <c r="L580" s="17"/>
      <c r="M580" s="17"/>
    </row>
    <row r="581" spans="1:14" ht="45.6">
      <c r="A581" s="330" t="s">
        <v>1063</v>
      </c>
      <c r="B581" s="331" t="s">
        <v>954</v>
      </c>
      <c r="C581" s="331" t="s">
        <v>806</v>
      </c>
      <c r="D581" s="331" t="s">
        <v>804</v>
      </c>
      <c r="E581" s="331" t="s">
        <v>671</v>
      </c>
      <c r="F581" s="336" t="s">
        <v>780</v>
      </c>
      <c r="G581" s="336" t="s">
        <v>780</v>
      </c>
      <c r="H581" s="333">
        <f>H582+H585+H588</f>
        <v>1515000</v>
      </c>
      <c r="I581" s="334">
        <f>I582+I585+I588</f>
        <v>1415000</v>
      </c>
      <c r="J581" s="335">
        <f>J582+J585+J588</f>
        <v>1415000</v>
      </c>
      <c r="K581" s="17"/>
      <c r="L581" s="17"/>
    </row>
    <row r="582" spans="1:14" ht="68.400000000000006">
      <c r="A582" s="337" t="s">
        <v>814</v>
      </c>
      <c r="B582" s="338" t="s">
        <v>954</v>
      </c>
      <c r="C582" s="338" t="s">
        <v>806</v>
      </c>
      <c r="D582" s="338" t="s">
        <v>804</v>
      </c>
      <c r="E582" s="338" t="s">
        <v>671</v>
      </c>
      <c r="F582" s="338" t="s">
        <v>815</v>
      </c>
      <c r="G582" s="339" t="s">
        <v>780</v>
      </c>
      <c r="H582" s="340">
        <v>717000</v>
      </c>
      <c r="I582" s="341">
        <v>717000</v>
      </c>
      <c r="J582" s="342">
        <v>717000</v>
      </c>
      <c r="K582" s="17"/>
      <c r="L582" s="17"/>
    </row>
    <row r="583" spans="1:14" ht="68.400000000000006">
      <c r="A583" s="337" t="s">
        <v>816</v>
      </c>
      <c r="B583" s="338" t="s">
        <v>954</v>
      </c>
      <c r="C583" s="338" t="s">
        <v>806</v>
      </c>
      <c r="D583" s="338" t="s">
        <v>804</v>
      </c>
      <c r="E583" s="338" t="s">
        <v>671</v>
      </c>
      <c r="F583" s="338" t="s">
        <v>815</v>
      </c>
      <c r="G583" s="338" t="s">
        <v>273</v>
      </c>
      <c r="H583" s="340">
        <v>717000</v>
      </c>
      <c r="I583" s="341">
        <v>717000</v>
      </c>
      <c r="J583" s="342">
        <v>717000</v>
      </c>
      <c r="K583" s="17"/>
      <c r="L583" s="17"/>
    </row>
    <row r="584" spans="1:14" ht="68.400000000000006">
      <c r="A584" s="337" t="s">
        <v>817</v>
      </c>
      <c r="B584" s="338" t="s">
        <v>954</v>
      </c>
      <c r="C584" s="338" t="s">
        <v>806</v>
      </c>
      <c r="D584" s="338" t="s">
        <v>804</v>
      </c>
      <c r="E584" s="338" t="s">
        <v>671</v>
      </c>
      <c r="F584" s="338" t="s">
        <v>815</v>
      </c>
      <c r="G584" s="338" t="s">
        <v>275</v>
      </c>
      <c r="H584" s="340">
        <v>717000</v>
      </c>
      <c r="I584" s="341">
        <v>717000</v>
      </c>
      <c r="J584" s="342">
        <v>717000</v>
      </c>
      <c r="K584" s="17"/>
      <c r="L584" s="17"/>
    </row>
    <row r="585" spans="1:14" ht="68.400000000000006">
      <c r="A585" s="337" t="s">
        <v>1062</v>
      </c>
      <c r="B585" s="338" t="s">
        <v>954</v>
      </c>
      <c r="C585" s="338" t="s">
        <v>806</v>
      </c>
      <c r="D585" s="338" t="s">
        <v>804</v>
      </c>
      <c r="E585" s="338" t="s">
        <v>671</v>
      </c>
      <c r="F585" s="338" t="s">
        <v>1064</v>
      </c>
      <c r="G585" s="339" t="s">
        <v>780</v>
      </c>
      <c r="H585" s="340">
        <v>200000</v>
      </c>
      <c r="I585" s="341">
        <v>200000</v>
      </c>
      <c r="J585" s="342">
        <v>200000</v>
      </c>
      <c r="K585" s="17"/>
      <c r="L585" s="17"/>
    </row>
    <row r="586" spans="1:14" ht="68.400000000000006">
      <c r="A586" s="337" t="s">
        <v>816</v>
      </c>
      <c r="B586" s="338" t="s">
        <v>954</v>
      </c>
      <c r="C586" s="338" t="s">
        <v>806</v>
      </c>
      <c r="D586" s="338" t="s">
        <v>804</v>
      </c>
      <c r="E586" s="338" t="s">
        <v>671</v>
      </c>
      <c r="F586" s="338" t="s">
        <v>1064</v>
      </c>
      <c r="G586" s="338" t="s">
        <v>273</v>
      </c>
      <c r="H586" s="340">
        <v>200000</v>
      </c>
      <c r="I586" s="341">
        <v>200000</v>
      </c>
      <c r="J586" s="342">
        <v>200000</v>
      </c>
      <c r="K586" s="17"/>
      <c r="L586" s="17"/>
    </row>
    <row r="587" spans="1:14" ht="68.400000000000006">
      <c r="A587" s="337" t="s">
        <v>817</v>
      </c>
      <c r="B587" s="338" t="s">
        <v>954</v>
      </c>
      <c r="C587" s="338" t="s">
        <v>806</v>
      </c>
      <c r="D587" s="338" t="s">
        <v>804</v>
      </c>
      <c r="E587" s="338" t="s">
        <v>671</v>
      </c>
      <c r="F587" s="338" t="s">
        <v>1064</v>
      </c>
      <c r="G587" s="338" t="s">
        <v>275</v>
      </c>
      <c r="H587" s="340">
        <v>200000</v>
      </c>
      <c r="I587" s="341">
        <v>200000</v>
      </c>
      <c r="J587" s="342">
        <v>200000</v>
      </c>
      <c r="K587" s="17"/>
      <c r="L587" s="17"/>
    </row>
    <row r="588" spans="1:14" ht="45.6">
      <c r="A588" s="337" t="s">
        <v>1065</v>
      </c>
      <c r="B588" s="338" t="s">
        <v>954</v>
      </c>
      <c r="C588" s="338" t="s">
        <v>806</v>
      </c>
      <c r="D588" s="338" t="s">
        <v>804</v>
      </c>
      <c r="E588" s="338" t="s">
        <v>671</v>
      </c>
      <c r="F588" s="338" t="s">
        <v>1066</v>
      </c>
      <c r="G588" s="339" t="s">
        <v>780</v>
      </c>
      <c r="H588" s="340">
        <v>598000</v>
      </c>
      <c r="I588" s="341">
        <v>498000</v>
      </c>
      <c r="J588" s="342">
        <v>498000</v>
      </c>
      <c r="K588" s="17"/>
      <c r="L588" s="17"/>
    </row>
    <row r="589" spans="1:14" ht="68.400000000000006">
      <c r="A589" s="337" t="s">
        <v>816</v>
      </c>
      <c r="B589" s="338" t="s">
        <v>954</v>
      </c>
      <c r="C589" s="338" t="s">
        <v>806</v>
      </c>
      <c r="D589" s="338" t="s">
        <v>804</v>
      </c>
      <c r="E589" s="338" t="s">
        <v>671</v>
      </c>
      <c r="F589" s="338" t="s">
        <v>1066</v>
      </c>
      <c r="G589" s="338" t="s">
        <v>273</v>
      </c>
      <c r="H589" s="340">
        <v>598000</v>
      </c>
      <c r="I589" s="341">
        <v>498000</v>
      </c>
      <c r="J589" s="342">
        <v>498000</v>
      </c>
      <c r="K589" s="17"/>
      <c r="L589" s="17"/>
    </row>
    <row r="590" spans="1:14" ht="68.400000000000006">
      <c r="A590" s="337" t="s">
        <v>817</v>
      </c>
      <c r="B590" s="338" t="s">
        <v>954</v>
      </c>
      <c r="C590" s="338" t="s">
        <v>806</v>
      </c>
      <c r="D590" s="338" t="s">
        <v>804</v>
      </c>
      <c r="E590" s="338" t="s">
        <v>671</v>
      </c>
      <c r="F590" s="338" t="s">
        <v>1066</v>
      </c>
      <c r="G590" s="338" t="s">
        <v>275</v>
      </c>
      <c r="H590" s="340">
        <v>598000</v>
      </c>
      <c r="I590" s="341">
        <v>498000</v>
      </c>
      <c r="J590" s="342">
        <v>498000</v>
      </c>
      <c r="K590" s="17"/>
      <c r="L590" s="17"/>
    </row>
    <row r="591" spans="1:14" ht="45.6">
      <c r="A591" s="330" t="s">
        <v>1067</v>
      </c>
      <c r="B591" s="331" t="s">
        <v>954</v>
      </c>
      <c r="C591" s="331" t="s">
        <v>806</v>
      </c>
      <c r="D591" s="331" t="s">
        <v>828</v>
      </c>
      <c r="E591" s="332" t="s">
        <v>780</v>
      </c>
      <c r="F591" s="332" t="s">
        <v>780</v>
      </c>
      <c r="G591" s="332" t="s">
        <v>780</v>
      </c>
      <c r="H591" s="333">
        <f>H592</f>
        <v>1075000</v>
      </c>
      <c r="I591" s="333">
        <f t="shared" ref="I591:J592" si="73">I592</f>
        <v>1075000</v>
      </c>
      <c r="J591" s="333">
        <f t="shared" si="73"/>
        <v>1075000</v>
      </c>
      <c r="K591" s="17"/>
      <c r="L591" s="17"/>
    </row>
    <row r="592" spans="1:14" ht="45.6">
      <c r="A592" s="330" t="s">
        <v>1063</v>
      </c>
      <c r="B592" s="331" t="s">
        <v>954</v>
      </c>
      <c r="C592" s="331" t="s">
        <v>806</v>
      </c>
      <c r="D592" s="331" t="s">
        <v>828</v>
      </c>
      <c r="E592" s="331" t="s">
        <v>671</v>
      </c>
      <c r="F592" s="336" t="s">
        <v>780</v>
      </c>
      <c r="G592" s="336" t="s">
        <v>780</v>
      </c>
      <c r="H592" s="333">
        <f>H593</f>
        <v>1075000</v>
      </c>
      <c r="I592" s="333">
        <f t="shared" si="73"/>
        <v>1075000</v>
      </c>
      <c r="J592" s="333">
        <f t="shared" si="73"/>
        <v>1075000</v>
      </c>
      <c r="K592" s="17"/>
      <c r="L592" s="17"/>
    </row>
    <row r="593" spans="1:14" ht="45.6">
      <c r="A593" s="337" t="s">
        <v>1067</v>
      </c>
      <c r="B593" s="338" t="s">
        <v>954</v>
      </c>
      <c r="C593" s="338" t="s">
        <v>806</v>
      </c>
      <c r="D593" s="338" t="s">
        <v>828</v>
      </c>
      <c r="E593" s="338" t="s">
        <v>671</v>
      </c>
      <c r="F593" s="338" t="s">
        <v>1068</v>
      </c>
      <c r="G593" s="339" t="s">
        <v>780</v>
      </c>
      <c r="H593" s="340">
        <v>1075000</v>
      </c>
      <c r="I593" s="341">
        <v>1075000</v>
      </c>
      <c r="J593" s="342">
        <v>1075000</v>
      </c>
      <c r="K593" s="17"/>
      <c r="L593" s="17"/>
    </row>
    <row r="594" spans="1:14" ht="68.400000000000006">
      <c r="A594" s="337" t="s">
        <v>816</v>
      </c>
      <c r="B594" s="338" t="s">
        <v>954</v>
      </c>
      <c r="C594" s="338" t="s">
        <v>806</v>
      </c>
      <c r="D594" s="338" t="s">
        <v>828</v>
      </c>
      <c r="E594" s="338" t="s">
        <v>671</v>
      </c>
      <c r="F594" s="338" t="s">
        <v>1068</v>
      </c>
      <c r="G594" s="338" t="s">
        <v>273</v>
      </c>
      <c r="H594" s="340">
        <v>1075000</v>
      </c>
      <c r="I594" s="341">
        <v>1075000</v>
      </c>
      <c r="J594" s="342">
        <v>1075000</v>
      </c>
      <c r="K594" s="17"/>
      <c r="L594" s="17"/>
    </row>
    <row r="595" spans="1:14" ht="68.400000000000006">
      <c r="A595" s="337" t="s">
        <v>817</v>
      </c>
      <c r="B595" s="338" t="s">
        <v>954</v>
      </c>
      <c r="C595" s="338" t="s">
        <v>806</v>
      </c>
      <c r="D595" s="338" t="s">
        <v>828</v>
      </c>
      <c r="E595" s="338" t="s">
        <v>671</v>
      </c>
      <c r="F595" s="338" t="s">
        <v>1068</v>
      </c>
      <c r="G595" s="338" t="s">
        <v>275</v>
      </c>
      <c r="H595" s="340">
        <v>1075000</v>
      </c>
      <c r="I595" s="341">
        <v>1075000</v>
      </c>
      <c r="J595" s="342">
        <v>1075000</v>
      </c>
      <c r="K595" s="17"/>
      <c r="L595" s="17"/>
    </row>
    <row r="596" spans="1:14" ht="45.6">
      <c r="A596" s="330" t="s">
        <v>1069</v>
      </c>
      <c r="B596" s="331" t="s">
        <v>954</v>
      </c>
      <c r="C596" s="331" t="s">
        <v>806</v>
      </c>
      <c r="D596" s="331" t="s">
        <v>837</v>
      </c>
      <c r="E596" s="332" t="s">
        <v>780</v>
      </c>
      <c r="F596" s="332" t="s">
        <v>780</v>
      </c>
      <c r="G596" s="332" t="s">
        <v>780</v>
      </c>
      <c r="H596" s="333">
        <f>H597</f>
        <v>12342929</v>
      </c>
      <c r="I596" s="334">
        <f t="shared" ref="I596:J597" si="74">I597</f>
        <v>12342929</v>
      </c>
      <c r="J596" s="335">
        <f t="shared" si="74"/>
        <v>12342929</v>
      </c>
      <c r="K596" s="17"/>
      <c r="L596" s="17"/>
    </row>
    <row r="597" spans="1:14" ht="45.6">
      <c r="A597" s="330" t="s">
        <v>1063</v>
      </c>
      <c r="B597" s="331" t="s">
        <v>954</v>
      </c>
      <c r="C597" s="331" t="s">
        <v>806</v>
      </c>
      <c r="D597" s="331" t="s">
        <v>837</v>
      </c>
      <c r="E597" s="331" t="s">
        <v>671</v>
      </c>
      <c r="F597" s="336" t="s">
        <v>780</v>
      </c>
      <c r="G597" s="336" t="s">
        <v>780</v>
      </c>
      <c r="H597" s="333">
        <f>H598</f>
        <v>12342929</v>
      </c>
      <c r="I597" s="334">
        <f t="shared" si="74"/>
        <v>12342929</v>
      </c>
      <c r="J597" s="335">
        <f t="shared" si="74"/>
        <v>12342929</v>
      </c>
      <c r="K597" s="17"/>
      <c r="L597" s="17"/>
    </row>
    <row r="598" spans="1:14" ht="68.400000000000006">
      <c r="A598" s="337" t="s">
        <v>812</v>
      </c>
      <c r="B598" s="338" t="s">
        <v>954</v>
      </c>
      <c r="C598" s="338" t="s">
        <v>806</v>
      </c>
      <c r="D598" s="338" t="s">
        <v>837</v>
      </c>
      <c r="E598" s="338" t="s">
        <v>671</v>
      </c>
      <c r="F598" s="338" t="s">
        <v>813</v>
      </c>
      <c r="G598" s="339" t="s">
        <v>780</v>
      </c>
      <c r="H598" s="340">
        <v>12342929</v>
      </c>
      <c r="I598" s="341">
        <v>12342929</v>
      </c>
      <c r="J598" s="342">
        <v>12342929</v>
      </c>
      <c r="K598" s="17"/>
      <c r="L598" s="26"/>
      <c r="M598" s="23"/>
      <c r="N598" s="23"/>
    </row>
    <row r="599" spans="1:14" ht="136.80000000000001">
      <c r="A599" s="337" t="s">
        <v>810</v>
      </c>
      <c r="B599" s="338" t="s">
        <v>954</v>
      </c>
      <c r="C599" s="338" t="s">
        <v>806</v>
      </c>
      <c r="D599" s="338" t="s">
        <v>837</v>
      </c>
      <c r="E599" s="338" t="s">
        <v>671</v>
      </c>
      <c r="F599" s="338" t="s">
        <v>813</v>
      </c>
      <c r="G599" s="338" t="s">
        <v>263</v>
      </c>
      <c r="H599" s="340">
        <v>11858681</v>
      </c>
      <c r="I599" s="341">
        <v>11858681</v>
      </c>
      <c r="J599" s="342">
        <v>11858681</v>
      </c>
      <c r="K599" s="17"/>
      <c r="L599" s="17"/>
    </row>
    <row r="600" spans="1:14" ht="45.6">
      <c r="A600" s="337" t="s">
        <v>811</v>
      </c>
      <c r="B600" s="338" t="s">
        <v>954</v>
      </c>
      <c r="C600" s="338" t="s">
        <v>806</v>
      </c>
      <c r="D600" s="338" t="s">
        <v>837</v>
      </c>
      <c r="E600" s="338" t="s">
        <v>671</v>
      </c>
      <c r="F600" s="338" t="s">
        <v>813</v>
      </c>
      <c r="G600" s="338" t="s">
        <v>265</v>
      </c>
      <c r="H600" s="340">
        <v>11858681</v>
      </c>
      <c r="I600" s="341">
        <v>11858681</v>
      </c>
      <c r="J600" s="342">
        <v>11858681</v>
      </c>
      <c r="K600" s="17"/>
      <c r="L600" s="17"/>
    </row>
    <row r="601" spans="1:14" ht="68.400000000000006">
      <c r="A601" s="337" t="s">
        <v>816</v>
      </c>
      <c r="B601" s="338" t="s">
        <v>954</v>
      </c>
      <c r="C601" s="338" t="s">
        <v>806</v>
      </c>
      <c r="D601" s="338" t="s">
        <v>837</v>
      </c>
      <c r="E601" s="338" t="s">
        <v>671</v>
      </c>
      <c r="F601" s="338" t="s">
        <v>813</v>
      </c>
      <c r="G601" s="338" t="s">
        <v>273</v>
      </c>
      <c r="H601" s="340">
        <v>478748</v>
      </c>
      <c r="I601" s="341">
        <v>478748</v>
      </c>
      <c r="J601" s="342">
        <v>478748</v>
      </c>
      <c r="K601" s="17"/>
      <c r="L601" s="17"/>
    </row>
    <row r="602" spans="1:14" ht="68.400000000000006">
      <c r="A602" s="337" t="s">
        <v>817</v>
      </c>
      <c r="B602" s="338" t="s">
        <v>954</v>
      </c>
      <c r="C602" s="338" t="s">
        <v>806</v>
      </c>
      <c r="D602" s="338" t="s">
        <v>837</v>
      </c>
      <c r="E602" s="338" t="s">
        <v>671</v>
      </c>
      <c r="F602" s="338" t="s">
        <v>813</v>
      </c>
      <c r="G602" s="338" t="s">
        <v>275</v>
      </c>
      <c r="H602" s="340">
        <v>478748</v>
      </c>
      <c r="I602" s="341">
        <v>478748</v>
      </c>
      <c r="J602" s="342">
        <v>478748</v>
      </c>
      <c r="K602" s="17"/>
      <c r="L602" s="17"/>
    </row>
    <row r="603" spans="1:14" ht="22.8">
      <c r="A603" s="337" t="s">
        <v>849</v>
      </c>
      <c r="B603" s="338" t="s">
        <v>954</v>
      </c>
      <c r="C603" s="338" t="s">
        <v>806</v>
      </c>
      <c r="D603" s="338" t="s">
        <v>837</v>
      </c>
      <c r="E603" s="338" t="s">
        <v>671</v>
      </c>
      <c r="F603" s="338" t="s">
        <v>813</v>
      </c>
      <c r="G603" s="338" t="s">
        <v>282</v>
      </c>
      <c r="H603" s="340">
        <v>5500</v>
      </c>
      <c r="I603" s="341">
        <v>5500</v>
      </c>
      <c r="J603" s="342">
        <v>5500</v>
      </c>
      <c r="K603" s="17"/>
      <c r="L603" s="17"/>
    </row>
    <row r="604" spans="1:14" ht="22.8">
      <c r="A604" s="337" t="s">
        <v>898</v>
      </c>
      <c r="B604" s="338" t="s">
        <v>954</v>
      </c>
      <c r="C604" s="338" t="s">
        <v>806</v>
      </c>
      <c r="D604" s="338" t="s">
        <v>837</v>
      </c>
      <c r="E604" s="338" t="s">
        <v>671</v>
      </c>
      <c r="F604" s="338" t="s">
        <v>813</v>
      </c>
      <c r="G604" s="338" t="s">
        <v>284</v>
      </c>
      <c r="H604" s="340">
        <v>5500</v>
      </c>
      <c r="I604" s="341">
        <v>5500</v>
      </c>
      <c r="J604" s="342">
        <v>5500</v>
      </c>
      <c r="K604" s="17"/>
      <c r="L604" s="17"/>
    </row>
    <row r="605" spans="1:14" ht="24" customHeight="1">
      <c r="A605" s="330" t="s">
        <v>1070</v>
      </c>
      <c r="B605" s="331" t="s">
        <v>954</v>
      </c>
      <c r="C605" s="331" t="s">
        <v>806</v>
      </c>
      <c r="D605" s="331" t="s">
        <v>843</v>
      </c>
      <c r="E605" s="332" t="s">
        <v>780</v>
      </c>
      <c r="F605" s="332" t="s">
        <v>780</v>
      </c>
      <c r="G605" s="332" t="s">
        <v>780</v>
      </c>
      <c r="H605" s="333">
        <f>H606</f>
        <v>115000</v>
      </c>
      <c r="I605" s="334">
        <f t="shared" ref="I605:J606" si="75">I606</f>
        <v>115000</v>
      </c>
      <c r="J605" s="335">
        <f t="shared" si="75"/>
        <v>115000</v>
      </c>
      <c r="K605" s="17"/>
      <c r="L605" s="17"/>
    </row>
    <row r="606" spans="1:14" ht="45.6">
      <c r="A606" s="330" t="s">
        <v>1063</v>
      </c>
      <c r="B606" s="331" t="s">
        <v>954</v>
      </c>
      <c r="C606" s="331" t="s">
        <v>806</v>
      </c>
      <c r="D606" s="331" t="s">
        <v>843</v>
      </c>
      <c r="E606" s="331" t="s">
        <v>671</v>
      </c>
      <c r="F606" s="336" t="s">
        <v>780</v>
      </c>
      <c r="G606" s="336" t="s">
        <v>780</v>
      </c>
      <c r="H606" s="333">
        <f>H607</f>
        <v>115000</v>
      </c>
      <c r="I606" s="334">
        <f t="shared" si="75"/>
        <v>115000</v>
      </c>
      <c r="J606" s="335">
        <f t="shared" si="75"/>
        <v>115000</v>
      </c>
      <c r="K606" s="17"/>
      <c r="L606" s="17"/>
    </row>
    <row r="607" spans="1:14" ht="114">
      <c r="A607" s="337" t="s">
        <v>1071</v>
      </c>
      <c r="B607" s="338" t="s">
        <v>954</v>
      </c>
      <c r="C607" s="338" t="s">
        <v>806</v>
      </c>
      <c r="D607" s="338" t="s">
        <v>843</v>
      </c>
      <c r="E607" s="338" t="s">
        <v>671</v>
      </c>
      <c r="F607" s="338" t="s">
        <v>1072</v>
      </c>
      <c r="G607" s="339" t="s">
        <v>780</v>
      </c>
      <c r="H607" s="340">
        <v>115000</v>
      </c>
      <c r="I607" s="341">
        <v>115000</v>
      </c>
      <c r="J607" s="342">
        <v>115000</v>
      </c>
      <c r="K607" s="17"/>
      <c r="L607" s="17"/>
    </row>
    <row r="608" spans="1:14" ht="68.400000000000006">
      <c r="A608" s="337" t="s">
        <v>816</v>
      </c>
      <c r="B608" s="338" t="s">
        <v>954</v>
      </c>
      <c r="C608" s="338" t="s">
        <v>806</v>
      </c>
      <c r="D608" s="338" t="s">
        <v>843</v>
      </c>
      <c r="E608" s="338" t="s">
        <v>671</v>
      </c>
      <c r="F608" s="338" t="s">
        <v>1072</v>
      </c>
      <c r="G608" s="338" t="s">
        <v>273</v>
      </c>
      <c r="H608" s="340">
        <v>115000</v>
      </c>
      <c r="I608" s="341">
        <v>115000</v>
      </c>
      <c r="J608" s="342">
        <v>115000</v>
      </c>
      <c r="K608" s="17"/>
      <c r="L608" s="17"/>
    </row>
    <row r="609" spans="1:13" ht="68.400000000000006">
      <c r="A609" s="337" t="s">
        <v>817</v>
      </c>
      <c r="B609" s="338" t="s">
        <v>954</v>
      </c>
      <c r="C609" s="338" t="s">
        <v>806</v>
      </c>
      <c r="D609" s="338" t="s">
        <v>843</v>
      </c>
      <c r="E609" s="338" t="s">
        <v>671</v>
      </c>
      <c r="F609" s="338" t="s">
        <v>1072</v>
      </c>
      <c r="G609" s="338" t="s">
        <v>275</v>
      </c>
      <c r="H609" s="340">
        <v>115000</v>
      </c>
      <c r="I609" s="341">
        <v>115000</v>
      </c>
      <c r="J609" s="342">
        <v>115000</v>
      </c>
      <c r="K609" s="17"/>
      <c r="L609" s="17"/>
    </row>
    <row r="610" spans="1:13" ht="68.400000000000006">
      <c r="A610" s="330" t="s">
        <v>1073</v>
      </c>
      <c r="B610" s="331" t="s">
        <v>954</v>
      </c>
      <c r="C610" s="331" t="s">
        <v>806</v>
      </c>
      <c r="D610" s="331" t="s">
        <v>858</v>
      </c>
      <c r="E610" s="332" t="s">
        <v>780</v>
      </c>
      <c r="F610" s="332" t="s">
        <v>780</v>
      </c>
      <c r="G610" s="332" t="s">
        <v>780</v>
      </c>
      <c r="H610" s="333">
        <f>H611</f>
        <v>424000</v>
      </c>
      <c r="I610" s="333">
        <f t="shared" ref="I610:J611" si="76">I611</f>
        <v>424000</v>
      </c>
      <c r="J610" s="333">
        <f t="shared" si="76"/>
        <v>424000</v>
      </c>
      <c r="K610" s="17"/>
      <c r="L610" s="17"/>
    </row>
    <row r="611" spans="1:13" ht="45.6">
      <c r="A611" s="330" t="s">
        <v>1063</v>
      </c>
      <c r="B611" s="331" t="s">
        <v>954</v>
      </c>
      <c r="C611" s="331" t="s">
        <v>806</v>
      </c>
      <c r="D611" s="331" t="s">
        <v>858</v>
      </c>
      <c r="E611" s="331" t="s">
        <v>671</v>
      </c>
      <c r="F611" s="336" t="s">
        <v>780</v>
      </c>
      <c r="G611" s="336" t="s">
        <v>780</v>
      </c>
      <c r="H611" s="333">
        <f>H612</f>
        <v>424000</v>
      </c>
      <c r="I611" s="333">
        <f t="shared" si="76"/>
        <v>424000</v>
      </c>
      <c r="J611" s="333">
        <f t="shared" si="76"/>
        <v>424000</v>
      </c>
      <c r="K611" s="17"/>
      <c r="L611" s="17"/>
    </row>
    <row r="612" spans="1:13" ht="68.400000000000006">
      <c r="A612" s="337" t="s">
        <v>1062</v>
      </c>
      <c r="B612" s="323"/>
      <c r="C612" s="323"/>
      <c r="D612" s="323"/>
      <c r="E612" s="323"/>
      <c r="F612" s="338" t="s">
        <v>1064</v>
      </c>
      <c r="G612" s="339" t="s">
        <v>780</v>
      </c>
      <c r="H612" s="340">
        <v>424000</v>
      </c>
      <c r="I612" s="341">
        <v>424000</v>
      </c>
      <c r="J612" s="342">
        <v>424000</v>
      </c>
      <c r="K612" s="17"/>
      <c r="L612" s="17"/>
    </row>
    <row r="613" spans="1:13" ht="68.400000000000006">
      <c r="A613" s="337" t="s">
        <v>816</v>
      </c>
      <c r="B613" s="338" t="s">
        <v>954</v>
      </c>
      <c r="C613" s="338" t="s">
        <v>806</v>
      </c>
      <c r="D613" s="338" t="s">
        <v>858</v>
      </c>
      <c r="E613" s="338" t="s">
        <v>671</v>
      </c>
      <c r="F613" s="338" t="s">
        <v>1064</v>
      </c>
      <c r="G613" s="338" t="s">
        <v>273</v>
      </c>
      <c r="H613" s="340">
        <v>424000</v>
      </c>
      <c r="I613" s="341">
        <v>424000</v>
      </c>
      <c r="J613" s="342">
        <v>424000</v>
      </c>
      <c r="K613" s="17"/>
      <c r="L613" s="17"/>
    </row>
    <row r="614" spans="1:13" ht="68.400000000000006">
      <c r="A614" s="337" t="s">
        <v>817</v>
      </c>
      <c r="B614" s="338" t="s">
        <v>954</v>
      </c>
      <c r="C614" s="338" t="s">
        <v>806</v>
      </c>
      <c r="D614" s="338" t="s">
        <v>858</v>
      </c>
      <c r="E614" s="338" t="s">
        <v>671</v>
      </c>
      <c r="F614" s="338" t="s">
        <v>1064</v>
      </c>
      <c r="G614" s="338" t="s">
        <v>275</v>
      </c>
      <c r="H614" s="340">
        <v>424000</v>
      </c>
      <c r="I614" s="341">
        <v>424000</v>
      </c>
      <c r="J614" s="342">
        <v>424000</v>
      </c>
      <c r="K614" s="17"/>
      <c r="L614" s="17"/>
    </row>
    <row r="615" spans="1:13" ht="68.400000000000006">
      <c r="A615" s="330" t="s">
        <v>1074</v>
      </c>
      <c r="B615" s="331">
        <v>12</v>
      </c>
      <c r="C615" s="331" t="s">
        <v>806</v>
      </c>
      <c r="D615" s="331"/>
      <c r="E615" s="338"/>
      <c r="F615" s="338"/>
      <c r="G615" s="338"/>
      <c r="H615" s="333">
        <f>H616</f>
        <v>31056301</v>
      </c>
      <c r="I615" s="333">
        <f t="shared" ref="I615:J615" si="77">I616</f>
        <v>28833371</v>
      </c>
      <c r="J615" s="333">
        <f t="shared" si="77"/>
        <v>28852971</v>
      </c>
      <c r="K615" s="26"/>
      <c r="L615" s="26"/>
      <c r="M615" s="23"/>
    </row>
    <row r="616" spans="1:13" ht="68.400000000000006">
      <c r="A616" s="330" t="s">
        <v>981</v>
      </c>
      <c r="B616" s="331">
        <v>12</v>
      </c>
      <c r="C616" s="331" t="s">
        <v>806</v>
      </c>
      <c r="D616" s="350" t="s">
        <v>909</v>
      </c>
      <c r="E616" s="331">
        <v>104</v>
      </c>
      <c r="F616" s="338"/>
      <c r="G616" s="338"/>
      <c r="H616" s="340">
        <f>H617+H621+H626+H632</f>
        <v>31056301</v>
      </c>
      <c r="I616" s="340">
        <f t="shared" ref="I616:J616" si="78">I617+I621+I626+I632</f>
        <v>28833371</v>
      </c>
      <c r="J616" s="340">
        <f t="shared" si="78"/>
        <v>28852971</v>
      </c>
      <c r="K616" s="17"/>
      <c r="L616" s="17"/>
    </row>
    <row r="617" spans="1:13" ht="68.400000000000006">
      <c r="A617" s="330" t="s">
        <v>1075</v>
      </c>
      <c r="B617" s="331">
        <v>12</v>
      </c>
      <c r="C617" s="331" t="s">
        <v>806</v>
      </c>
      <c r="D617" s="350" t="s">
        <v>804</v>
      </c>
      <c r="E617" s="331">
        <v>104</v>
      </c>
      <c r="F617" s="338"/>
      <c r="G617" s="338"/>
      <c r="H617" s="333">
        <f>H618</f>
        <v>9721560</v>
      </c>
      <c r="I617" s="333">
        <f t="shared" ref="I617:J617" si="79">I618</f>
        <v>9327330</v>
      </c>
      <c r="J617" s="333">
        <f t="shared" si="79"/>
        <v>9346930</v>
      </c>
      <c r="K617" s="17"/>
      <c r="L617" s="17"/>
    </row>
    <row r="618" spans="1:13" ht="45.6">
      <c r="A618" s="337" t="s">
        <v>571</v>
      </c>
      <c r="B618" s="338">
        <v>12</v>
      </c>
      <c r="C618" s="338" t="s">
        <v>806</v>
      </c>
      <c r="D618" s="351" t="s">
        <v>804</v>
      </c>
      <c r="E618" s="338">
        <v>104</v>
      </c>
      <c r="F618" s="338">
        <v>80620</v>
      </c>
      <c r="G618" s="338" t="s">
        <v>257</v>
      </c>
      <c r="H618" s="340">
        <v>9721560</v>
      </c>
      <c r="I618" s="341">
        <v>9327330</v>
      </c>
      <c r="J618" s="342">
        <v>9346930</v>
      </c>
      <c r="K618" s="17"/>
      <c r="L618" s="17"/>
    </row>
    <row r="619" spans="1:13" ht="68.400000000000006">
      <c r="A619" s="337" t="s">
        <v>326</v>
      </c>
      <c r="B619" s="338">
        <v>12</v>
      </c>
      <c r="C619" s="338" t="s">
        <v>806</v>
      </c>
      <c r="D619" s="351" t="s">
        <v>804</v>
      </c>
      <c r="E619" s="338">
        <v>104</v>
      </c>
      <c r="F619" s="338">
        <v>80620</v>
      </c>
      <c r="G619" s="338" t="s">
        <v>327</v>
      </c>
      <c r="H619" s="340">
        <v>9721560</v>
      </c>
      <c r="I619" s="341">
        <v>9327330</v>
      </c>
      <c r="J619" s="342">
        <v>9346930</v>
      </c>
      <c r="K619" s="17"/>
      <c r="L619" s="17"/>
    </row>
    <row r="620" spans="1:13" ht="22.8">
      <c r="A620" s="337" t="s">
        <v>328</v>
      </c>
      <c r="B620" s="338">
        <v>12</v>
      </c>
      <c r="C620" s="338" t="s">
        <v>806</v>
      </c>
      <c r="D620" s="351" t="s">
        <v>804</v>
      </c>
      <c r="E620" s="338">
        <v>104</v>
      </c>
      <c r="F620" s="338">
        <v>80620</v>
      </c>
      <c r="G620" s="338" t="s">
        <v>329</v>
      </c>
      <c r="H620" s="340">
        <v>9721560</v>
      </c>
      <c r="I620" s="341">
        <v>9327330</v>
      </c>
      <c r="J620" s="342">
        <v>9346930</v>
      </c>
      <c r="K620" s="17"/>
      <c r="L620" s="17"/>
    </row>
    <row r="621" spans="1:13" ht="45.6">
      <c r="A621" s="330" t="s">
        <v>1005</v>
      </c>
      <c r="B621" s="331">
        <v>12</v>
      </c>
      <c r="C621" s="331" t="s">
        <v>806</v>
      </c>
      <c r="D621" s="350" t="s">
        <v>828</v>
      </c>
      <c r="E621" s="331">
        <v>104</v>
      </c>
      <c r="F621" s="338"/>
      <c r="G621" s="338"/>
      <c r="H621" s="333">
        <f>H622</f>
        <v>19130860</v>
      </c>
      <c r="I621" s="333">
        <f t="shared" ref="I621:J621" si="80">I622</f>
        <v>17619220</v>
      </c>
      <c r="J621" s="333">
        <f t="shared" si="80"/>
        <v>17619220</v>
      </c>
      <c r="K621" s="17"/>
      <c r="L621" s="17"/>
    </row>
    <row r="622" spans="1:13" ht="45.6">
      <c r="A622" s="337" t="s">
        <v>573</v>
      </c>
      <c r="B622" s="338">
        <v>12</v>
      </c>
      <c r="C622" s="338" t="s">
        <v>806</v>
      </c>
      <c r="D622" s="351" t="s">
        <v>828</v>
      </c>
      <c r="E622" s="338">
        <v>104</v>
      </c>
      <c r="F622" s="338">
        <v>80600</v>
      </c>
      <c r="G622" s="338" t="s">
        <v>257</v>
      </c>
      <c r="H622" s="340">
        <v>19130860</v>
      </c>
      <c r="I622" s="341">
        <v>17619220</v>
      </c>
      <c r="J622" s="342">
        <v>17619220</v>
      </c>
      <c r="K622" s="17"/>
      <c r="L622" s="17"/>
    </row>
    <row r="623" spans="1:13" ht="68.400000000000006">
      <c r="A623" s="337" t="s">
        <v>326</v>
      </c>
      <c r="B623" s="338">
        <v>12</v>
      </c>
      <c r="C623" s="338" t="s">
        <v>806</v>
      </c>
      <c r="D623" s="351" t="s">
        <v>828</v>
      </c>
      <c r="E623" s="338">
        <v>104</v>
      </c>
      <c r="F623" s="338">
        <v>80600</v>
      </c>
      <c r="G623" s="338" t="s">
        <v>327</v>
      </c>
      <c r="H623" s="340">
        <v>19130860</v>
      </c>
      <c r="I623" s="341">
        <v>17619220</v>
      </c>
      <c r="J623" s="342">
        <v>17619220</v>
      </c>
      <c r="K623" s="17"/>
      <c r="L623" s="17"/>
    </row>
    <row r="624" spans="1:13" ht="22.8">
      <c r="A624" s="337" t="s">
        <v>328</v>
      </c>
      <c r="B624" s="338">
        <v>12</v>
      </c>
      <c r="C624" s="338" t="s">
        <v>806</v>
      </c>
      <c r="D624" s="351" t="s">
        <v>828</v>
      </c>
      <c r="E624" s="338">
        <v>104</v>
      </c>
      <c r="F624" s="338">
        <v>80600</v>
      </c>
      <c r="G624" s="338" t="s">
        <v>329</v>
      </c>
      <c r="H624" s="340">
        <v>8894753</v>
      </c>
      <c r="I624" s="341">
        <v>8409621</v>
      </c>
      <c r="J624" s="342">
        <v>8409621</v>
      </c>
      <c r="K624" s="17"/>
      <c r="L624" s="17"/>
    </row>
    <row r="625" spans="1:13" ht="22.8">
      <c r="A625" s="337" t="s">
        <v>456</v>
      </c>
      <c r="B625" s="338">
        <v>12</v>
      </c>
      <c r="C625" s="338" t="s">
        <v>806</v>
      </c>
      <c r="D625" s="351" t="s">
        <v>828</v>
      </c>
      <c r="E625" s="338">
        <v>104</v>
      </c>
      <c r="F625" s="338">
        <v>80600</v>
      </c>
      <c r="G625" s="338">
        <v>620</v>
      </c>
      <c r="H625" s="340">
        <v>10236107</v>
      </c>
      <c r="I625" s="341">
        <v>9209599</v>
      </c>
      <c r="J625" s="342">
        <v>9209599</v>
      </c>
      <c r="K625" s="17"/>
      <c r="L625" s="17"/>
    </row>
    <row r="626" spans="1:13" ht="45.6">
      <c r="A626" s="330" t="s">
        <v>1008</v>
      </c>
      <c r="B626" s="331">
        <v>12</v>
      </c>
      <c r="C626" s="331" t="s">
        <v>806</v>
      </c>
      <c r="D626" s="350" t="s">
        <v>837</v>
      </c>
      <c r="E626" s="331">
        <v>104</v>
      </c>
      <c r="F626" s="338"/>
      <c r="G626" s="338"/>
      <c r="H626" s="333">
        <f>H627</f>
        <v>557235</v>
      </c>
      <c r="I626" s="333">
        <f t="shared" ref="I626:J626" si="81">I627</f>
        <v>251975</v>
      </c>
      <c r="J626" s="333">
        <f t="shared" si="81"/>
        <v>251975</v>
      </c>
      <c r="K626" s="17"/>
      <c r="L626" s="17"/>
    </row>
    <row r="627" spans="1:13" ht="45.6">
      <c r="A627" s="337" t="s">
        <v>575</v>
      </c>
      <c r="B627" s="338">
        <v>12</v>
      </c>
      <c r="C627" s="338" t="s">
        <v>806</v>
      </c>
      <c r="D627" s="351" t="s">
        <v>837</v>
      </c>
      <c r="E627" s="338">
        <v>104</v>
      </c>
      <c r="F627" s="338">
        <v>82300</v>
      </c>
      <c r="G627" s="338" t="s">
        <v>257</v>
      </c>
      <c r="H627" s="340">
        <v>557235</v>
      </c>
      <c r="I627" s="341">
        <v>251975</v>
      </c>
      <c r="J627" s="342">
        <v>251975</v>
      </c>
      <c r="K627" s="17"/>
      <c r="L627" s="17"/>
    </row>
    <row r="628" spans="1:13" ht="68.400000000000006">
      <c r="A628" s="337" t="s">
        <v>272</v>
      </c>
      <c r="B628" s="338">
        <v>12</v>
      </c>
      <c r="C628" s="338" t="s">
        <v>806</v>
      </c>
      <c r="D628" s="351" t="s">
        <v>837</v>
      </c>
      <c r="E628" s="338">
        <v>104</v>
      </c>
      <c r="F628" s="338">
        <v>82300</v>
      </c>
      <c r="G628" s="338" t="s">
        <v>273</v>
      </c>
      <c r="H628" s="340">
        <v>407375</v>
      </c>
      <c r="I628" s="341">
        <v>153815</v>
      </c>
      <c r="J628" s="342">
        <v>153815</v>
      </c>
      <c r="K628" s="17"/>
      <c r="L628" s="17"/>
    </row>
    <row r="629" spans="1:13" ht="68.400000000000006">
      <c r="A629" s="337" t="s">
        <v>274</v>
      </c>
      <c r="B629" s="338">
        <v>12</v>
      </c>
      <c r="C629" s="338" t="s">
        <v>806</v>
      </c>
      <c r="D629" s="351" t="s">
        <v>837</v>
      </c>
      <c r="E629" s="338">
        <v>104</v>
      </c>
      <c r="F629" s="338">
        <v>82300</v>
      </c>
      <c r="G629" s="338" t="s">
        <v>275</v>
      </c>
      <c r="H629" s="340">
        <v>407375</v>
      </c>
      <c r="I629" s="341">
        <v>153815</v>
      </c>
      <c r="J629" s="342">
        <v>153815</v>
      </c>
      <c r="K629" s="17"/>
      <c r="L629" s="17"/>
    </row>
    <row r="630" spans="1:13" ht="68.400000000000006">
      <c r="A630" s="337" t="s">
        <v>326</v>
      </c>
      <c r="B630" s="338">
        <v>12</v>
      </c>
      <c r="C630" s="338" t="s">
        <v>806</v>
      </c>
      <c r="D630" s="351" t="s">
        <v>837</v>
      </c>
      <c r="E630" s="338">
        <v>104</v>
      </c>
      <c r="F630" s="338">
        <v>82300</v>
      </c>
      <c r="G630" s="338" t="s">
        <v>327</v>
      </c>
      <c r="H630" s="340">
        <v>149860</v>
      </c>
      <c r="I630" s="341">
        <v>98160</v>
      </c>
      <c r="J630" s="342">
        <v>98160</v>
      </c>
      <c r="K630" s="17"/>
      <c r="L630" s="17"/>
    </row>
    <row r="631" spans="1:13" ht="22.8">
      <c r="A631" s="337" t="s">
        <v>328</v>
      </c>
      <c r="B631" s="338">
        <v>12</v>
      </c>
      <c r="C631" s="338" t="s">
        <v>806</v>
      </c>
      <c r="D631" s="351" t="s">
        <v>837</v>
      </c>
      <c r="E631" s="338">
        <v>104</v>
      </c>
      <c r="F631" s="338">
        <v>82300</v>
      </c>
      <c r="G631" s="338" t="s">
        <v>329</v>
      </c>
      <c r="H631" s="340">
        <v>149860</v>
      </c>
      <c r="I631" s="341">
        <v>98160</v>
      </c>
      <c r="J631" s="342">
        <v>98160</v>
      </c>
      <c r="K631" s="17"/>
      <c r="L631" s="17"/>
    </row>
    <row r="632" spans="1:13" ht="68.400000000000006">
      <c r="A632" s="330" t="s">
        <v>1012</v>
      </c>
      <c r="B632" s="331">
        <v>12</v>
      </c>
      <c r="C632" s="331" t="s">
        <v>806</v>
      </c>
      <c r="D632" s="350" t="s">
        <v>843</v>
      </c>
      <c r="E632" s="331">
        <v>104</v>
      </c>
      <c r="F632" s="338"/>
      <c r="G632" s="338"/>
      <c r="H632" s="333">
        <f>H633</f>
        <v>1646646</v>
      </c>
      <c r="I632" s="333">
        <f t="shared" ref="I632:J632" si="82">I633</f>
        <v>1634846</v>
      </c>
      <c r="J632" s="333">
        <f t="shared" si="82"/>
        <v>1634846</v>
      </c>
      <c r="K632" s="17"/>
      <c r="L632" s="17"/>
    </row>
    <row r="633" spans="1:13" ht="91.2">
      <c r="A633" s="337" t="s">
        <v>330</v>
      </c>
      <c r="B633" s="338">
        <v>12</v>
      </c>
      <c r="C633" s="338" t="s">
        <v>806</v>
      </c>
      <c r="D633" s="351" t="s">
        <v>843</v>
      </c>
      <c r="E633" s="338">
        <v>104</v>
      </c>
      <c r="F633" s="338">
        <v>80720</v>
      </c>
      <c r="G633" s="338" t="s">
        <v>257</v>
      </c>
      <c r="H633" s="340">
        <v>1646646</v>
      </c>
      <c r="I633" s="341">
        <v>1634846</v>
      </c>
      <c r="J633" s="342">
        <v>1634846</v>
      </c>
      <c r="K633" s="17"/>
      <c r="L633" s="17"/>
    </row>
    <row r="634" spans="1:13" ht="136.80000000000001">
      <c r="A634" s="337" t="s">
        <v>262</v>
      </c>
      <c r="B634" s="338">
        <v>12</v>
      </c>
      <c r="C634" s="338" t="s">
        <v>806</v>
      </c>
      <c r="D634" s="351" t="s">
        <v>843</v>
      </c>
      <c r="E634" s="338">
        <v>104</v>
      </c>
      <c r="F634" s="338">
        <v>80720</v>
      </c>
      <c r="G634" s="338" t="s">
        <v>263</v>
      </c>
      <c r="H634" s="340">
        <v>1634846</v>
      </c>
      <c r="I634" s="341">
        <v>1634846</v>
      </c>
      <c r="J634" s="342">
        <v>1634846</v>
      </c>
      <c r="K634" s="17"/>
      <c r="L634" s="17"/>
    </row>
    <row r="635" spans="1:13" ht="45.6">
      <c r="A635" s="337" t="s">
        <v>362</v>
      </c>
      <c r="B635" s="338">
        <v>12</v>
      </c>
      <c r="C635" s="338" t="s">
        <v>806</v>
      </c>
      <c r="D635" s="351" t="s">
        <v>843</v>
      </c>
      <c r="E635" s="338">
        <v>104</v>
      </c>
      <c r="F635" s="338">
        <v>80720</v>
      </c>
      <c r="G635" s="338" t="s">
        <v>363</v>
      </c>
      <c r="H635" s="340">
        <v>1634846</v>
      </c>
      <c r="I635" s="341">
        <v>1634846</v>
      </c>
      <c r="J635" s="342">
        <v>1634846</v>
      </c>
      <c r="K635" s="17"/>
      <c r="L635" s="17"/>
    </row>
    <row r="636" spans="1:13" ht="68.400000000000006">
      <c r="A636" s="337" t="s">
        <v>272</v>
      </c>
      <c r="B636" s="338">
        <v>12</v>
      </c>
      <c r="C636" s="338" t="s">
        <v>806</v>
      </c>
      <c r="D636" s="351" t="s">
        <v>843</v>
      </c>
      <c r="E636" s="338">
        <v>104</v>
      </c>
      <c r="F636" s="338">
        <v>80720</v>
      </c>
      <c r="G636" s="338" t="s">
        <v>273</v>
      </c>
      <c r="H636" s="340">
        <v>11800</v>
      </c>
      <c r="I636" s="341">
        <v>0</v>
      </c>
      <c r="J636" s="342">
        <v>0</v>
      </c>
      <c r="K636" s="17"/>
      <c r="L636" s="17"/>
    </row>
    <row r="637" spans="1:13" ht="68.400000000000006">
      <c r="A637" s="337" t="s">
        <v>274</v>
      </c>
      <c r="B637" s="338">
        <v>12</v>
      </c>
      <c r="C637" s="338" t="s">
        <v>806</v>
      </c>
      <c r="D637" s="351" t="s">
        <v>843</v>
      </c>
      <c r="E637" s="338">
        <v>104</v>
      </c>
      <c r="F637" s="338">
        <v>80720</v>
      </c>
      <c r="G637" s="338" t="s">
        <v>275</v>
      </c>
      <c r="H637" s="340">
        <v>11800</v>
      </c>
      <c r="I637" s="341">
        <v>0</v>
      </c>
      <c r="J637" s="342">
        <v>0</v>
      </c>
      <c r="K637" s="17"/>
      <c r="L637" s="17"/>
    </row>
    <row r="638" spans="1:13" ht="153" customHeight="1">
      <c r="A638" s="330" t="s">
        <v>1076</v>
      </c>
      <c r="B638" s="331">
        <v>13</v>
      </c>
      <c r="C638" s="331" t="s">
        <v>806</v>
      </c>
      <c r="D638" s="351"/>
      <c r="E638" s="338"/>
      <c r="F638" s="338"/>
      <c r="G638" s="338"/>
      <c r="H638" s="333">
        <f>H639</f>
        <v>2223110</v>
      </c>
      <c r="I638" s="333">
        <f t="shared" ref="I638:J638" si="83">I639</f>
        <v>2223110</v>
      </c>
      <c r="J638" s="333">
        <f t="shared" si="83"/>
        <v>2223110</v>
      </c>
      <c r="K638" s="26"/>
      <c r="L638" s="26"/>
      <c r="M638" s="23"/>
    </row>
    <row r="639" spans="1:13" ht="22.8">
      <c r="A639" s="330" t="s">
        <v>807</v>
      </c>
      <c r="B639" s="331">
        <v>13</v>
      </c>
      <c r="C639" s="331" t="s">
        <v>806</v>
      </c>
      <c r="D639" s="350" t="s">
        <v>909</v>
      </c>
      <c r="E639" s="331">
        <v>901</v>
      </c>
      <c r="F639" s="338"/>
      <c r="G639" s="338"/>
      <c r="H639" s="340">
        <f>H640+H647</f>
        <v>2223110</v>
      </c>
      <c r="I639" s="340">
        <f t="shared" ref="I639:J639" si="84">I640+I647</f>
        <v>2223110</v>
      </c>
      <c r="J639" s="340">
        <f t="shared" si="84"/>
        <v>2223110</v>
      </c>
      <c r="K639" s="17"/>
      <c r="L639" s="17"/>
    </row>
    <row r="640" spans="1:13" ht="57.75" customHeight="1">
      <c r="A640" s="330" t="s">
        <v>1077</v>
      </c>
      <c r="B640" s="331">
        <v>13</v>
      </c>
      <c r="C640" s="331" t="s">
        <v>806</v>
      </c>
      <c r="D640" s="350" t="s">
        <v>804</v>
      </c>
      <c r="E640" s="331">
        <v>901</v>
      </c>
      <c r="F640" s="338"/>
      <c r="G640" s="338"/>
      <c r="H640" s="333">
        <f>H641+H644</f>
        <v>1426000</v>
      </c>
      <c r="I640" s="333">
        <f t="shared" ref="I640:J640" si="85">I641+I644</f>
        <v>1426000</v>
      </c>
      <c r="J640" s="333">
        <f t="shared" si="85"/>
        <v>1426000</v>
      </c>
      <c r="K640" s="17"/>
      <c r="L640" s="17"/>
    </row>
    <row r="641" spans="1:12" ht="91.2">
      <c r="A641" s="337" t="s">
        <v>354</v>
      </c>
      <c r="B641" s="338">
        <v>13</v>
      </c>
      <c r="C641" s="338" t="s">
        <v>806</v>
      </c>
      <c r="D641" s="351" t="s">
        <v>804</v>
      </c>
      <c r="E641" s="338">
        <v>901</v>
      </c>
      <c r="F641" s="338">
        <v>81200</v>
      </c>
      <c r="G641" s="338"/>
      <c r="H641" s="340">
        <v>1176000</v>
      </c>
      <c r="I641" s="341">
        <v>1176000</v>
      </c>
      <c r="J641" s="342">
        <v>1176000</v>
      </c>
      <c r="K641" s="17"/>
      <c r="L641" s="17"/>
    </row>
    <row r="642" spans="1:12" ht="68.400000000000006">
      <c r="A642" s="337" t="s">
        <v>272</v>
      </c>
      <c r="B642" s="338">
        <v>13</v>
      </c>
      <c r="C642" s="338" t="s">
        <v>806</v>
      </c>
      <c r="D642" s="351" t="s">
        <v>804</v>
      </c>
      <c r="E642" s="338">
        <v>901</v>
      </c>
      <c r="F642" s="338">
        <v>81200</v>
      </c>
      <c r="G642" s="338" t="s">
        <v>273</v>
      </c>
      <c r="H642" s="340">
        <v>1176000</v>
      </c>
      <c r="I642" s="341">
        <v>1176000</v>
      </c>
      <c r="J642" s="342">
        <v>1176000</v>
      </c>
      <c r="K642" s="17"/>
      <c r="L642" s="17"/>
    </row>
    <row r="643" spans="1:12" ht="68.400000000000006">
      <c r="A643" s="337" t="s">
        <v>274</v>
      </c>
      <c r="B643" s="338">
        <v>13</v>
      </c>
      <c r="C643" s="338" t="s">
        <v>806</v>
      </c>
      <c r="D643" s="351" t="s">
        <v>804</v>
      </c>
      <c r="E643" s="338">
        <v>901</v>
      </c>
      <c r="F643" s="338">
        <v>81200</v>
      </c>
      <c r="G643" s="338" t="s">
        <v>275</v>
      </c>
      <c r="H643" s="340">
        <v>1176000</v>
      </c>
      <c r="I643" s="341">
        <v>1176000</v>
      </c>
      <c r="J643" s="342">
        <v>1176000</v>
      </c>
      <c r="K643" s="17"/>
      <c r="L643" s="17"/>
    </row>
    <row r="644" spans="1:12" ht="114">
      <c r="A644" s="337" t="s">
        <v>356</v>
      </c>
      <c r="B644" s="338">
        <v>13</v>
      </c>
      <c r="C644" s="338" t="s">
        <v>806</v>
      </c>
      <c r="D644" s="351" t="s">
        <v>804</v>
      </c>
      <c r="E644" s="338">
        <v>901</v>
      </c>
      <c r="F644" s="338">
        <v>81210</v>
      </c>
      <c r="G644" s="338"/>
      <c r="H644" s="340">
        <v>250000</v>
      </c>
      <c r="I644" s="341">
        <v>250000</v>
      </c>
      <c r="J644" s="342">
        <v>250000</v>
      </c>
      <c r="K644" s="17"/>
      <c r="L644" s="17"/>
    </row>
    <row r="645" spans="1:12" ht="68.400000000000006">
      <c r="A645" s="337" t="s">
        <v>272</v>
      </c>
      <c r="B645" s="338">
        <v>13</v>
      </c>
      <c r="C645" s="338" t="s">
        <v>806</v>
      </c>
      <c r="D645" s="351" t="s">
        <v>804</v>
      </c>
      <c r="E645" s="338">
        <v>901</v>
      </c>
      <c r="F645" s="338">
        <v>81210</v>
      </c>
      <c r="G645" s="338" t="s">
        <v>273</v>
      </c>
      <c r="H645" s="340">
        <v>250000</v>
      </c>
      <c r="I645" s="341">
        <v>250000</v>
      </c>
      <c r="J645" s="342">
        <v>250000</v>
      </c>
      <c r="K645" s="17"/>
      <c r="L645" s="17"/>
    </row>
    <row r="646" spans="1:12" ht="68.400000000000006">
      <c r="A646" s="337" t="s">
        <v>274</v>
      </c>
      <c r="B646" s="338">
        <v>13</v>
      </c>
      <c r="C646" s="338" t="s">
        <v>806</v>
      </c>
      <c r="D646" s="351" t="s">
        <v>804</v>
      </c>
      <c r="E646" s="338">
        <v>901</v>
      </c>
      <c r="F646" s="338">
        <v>81210</v>
      </c>
      <c r="G646" s="338" t="s">
        <v>275</v>
      </c>
      <c r="H646" s="340">
        <v>250000</v>
      </c>
      <c r="I646" s="341">
        <v>250000</v>
      </c>
      <c r="J646" s="342">
        <v>250000</v>
      </c>
      <c r="K646" s="17"/>
      <c r="L646" s="17"/>
    </row>
    <row r="647" spans="1:12" ht="91.2">
      <c r="A647" s="330" t="s">
        <v>1078</v>
      </c>
      <c r="B647" s="331">
        <v>13</v>
      </c>
      <c r="C647" s="331" t="s">
        <v>806</v>
      </c>
      <c r="D647" s="350" t="s">
        <v>828</v>
      </c>
      <c r="E647" s="331">
        <v>901</v>
      </c>
      <c r="F647" s="338"/>
      <c r="G647" s="338"/>
      <c r="H647" s="333">
        <f>H648+H653+H656+H659</f>
        <v>797110</v>
      </c>
      <c r="I647" s="333">
        <f t="shared" ref="I647:J647" si="86">I648+I653+I656+I659</f>
        <v>797110</v>
      </c>
      <c r="J647" s="333">
        <f t="shared" si="86"/>
        <v>797110</v>
      </c>
      <c r="K647" s="17"/>
      <c r="L647" s="17"/>
    </row>
    <row r="648" spans="1:12" ht="45.6">
      <c r="A648" s="337" t="s">
        <v>364</v>
      </c>
      <c r="B648" s="338">
        <v>13</v>
      </c>
      <c r="C648" s="338" t="s">
        <v>806</v>
      </c>
      <c r="D648" s="351" t="s">
        <v>828</v>
      </c>
      <c r="E648" s="338">
        <v>901</v>
      </c>
      <c r="F648" s="338">
        <v>81140</v>
      </c>
      <c r="G648" s="338" t="s">
        <v>257</v>
      </c>
      <c r="H648" s="340">
        <v>361520</v>
      </c>
      <c r="I648" s="341">
        <v>361520</v>
      </c>
      <c r="J648" s="342">
        <v>361520</v>
      </c>
      <c r="K648" s="17"/>
      <c r="L648" s="17"/>
    </row>
    <row r="649" spans="1:12" ht="68.400000000000006">
      <c r="A649" s="337" t="s">
        <v>272</v>
      </c>
      <c r="B649" s="338">
        <v>13</v>
      </c>
      <c r="C649" s="338" t="s">
        <v>806</v>
      </c>
      <c r="D649" s="351" t="s">
        <v>828</v>
      </c>
      <c r="E649" s="338">
        <v>901</v>
      </c>
      <c r="F649" s="338">
        <v>81140</v>
      </c>
      <c r="G649" s="338" t="s">
        <v>273</v>
      </c>
      <c r="H649" s="340">
        <v>81520</v>
      </c>
      <c r="I649" s="341">
        <v>81520</v>
      </c>
      <c r="J649" s="342">
        <v>81520</v>
      </c>
      <c r="K649" s="17"/>
      <c r="L649" s="17"/>
    </row>
    <row r="650" spans="1:12" ht="68.400000000000006">
      <c r="A650" s="337" t="s">
        <v>274</v>
      </c>
      <c r="B650" s="338">
        <v>13</v>
      </c>
      <c r="C650" s="338" t="s">
        <v>806</v>
      </c>
      <c r="D650" s="351" t="s">
        <v>828</v>
      </c>
      <c r="E650" s="338">
        <v>901</v>
      </c>
      <c r="F650" s="338">
        <v>81140</v>
      </c>
      <c r="G650" s="338" t="s">
        <v>275</v>
      </c>
      <c r="H650" s="340">
        <v>81520</v>
      </c>
      <c r="I650" s="341">
        <v>81520</v>
      </c>
      <c r="J650" s="342">
        <v>81520</v>
      </c>
      <c r="K650" s="17"/>
      <c r="L650" s="17"/>
    </row>
    <row r="651" spans="1:12" ht="22.8">
      <c r="A651" s="337" t="s">
        <v>281</v>
      </c>
      <c r="B651" s="338">
        <v>13</v>
      </c>
      <c r="C651" s="338" t="s">
        <v>806</v>
      </c>
      <c r="D651" s="351" t="s">
        <v>828</v>
      </c>
      <c r="E651" s="338">
        <v>901</v>
      </c>
      <c r="F651" s="338">
        <v>81140</v>
      </c>
      <c r="G651" s="338" t="s">
        <v>282</v>
      </c>
      <c r="H651" s="340">
        <v>280000</v>
      </c>
      <c r="I651" s="341">
        <v>280000</v>
      </c>
      <c r="J651" s="342">
        <v>280000</v>
      </c>
      <c r="K651" s="17"/>
      <c r="L651" s="17"/>
    </row>
    <row r="652" spans="1:12" ht="114">
      <c r="A652" s="337" t="s">
        <v>366</v>
      </c>
      <c r="B652" s="338">
        <v>13</v>
      </c>
      <c r="C652" s="338" t="s">
        <v>806</v>
      </c>
      <c r="D652" s="351" t="s">
        <v>828</v>
      </c>
      <c r="E652" s="338">
        <v>901</v>
      </c>
      <c r="F652" s="338">
        <v>81140</v>
      </c>
      <c r="G652" s="338" t="s">
        <v>367</v>
      </c>
      <c r="H652" s="340">
        <v>280000</v>
      </c>
      <c r="I652" s="341">
        <v>280000</v>
      </c>
      <c r="J652" s="342">
        <v>280000</v>
      </c>
      <c r="K652" s="17"/>
      <c r="L652" s="17"/>
    </row>
    <row r="653" spans="1:12" ht="136.80000000000001">
      <c r="A653" s="337" t="s">
        <v>1241</v>
      </c>
      <c r="B653" s="338">
        <v>13</v>
      </c>
      <c r="C653" s="338" t="s">
        <v>806</v>
      </c>
      <c r="D653" s="351" t="s">
        <v>828</v>
      </c>
      <c r="E653" s="338">
        <v>901</v>
      </c>
      <c r="F653" s="338">
        <v>81110</v>
      </c>
      <c r="G653" s="360" t="s">
        <v>257</v>
      </c>
      <c r="H653" s="340">
        <v>35590</v>
      </c>
      <c r="I653" s="341">
        <v>35590</v>
      </c>
      <c r="J653" s="342">
        <v>35590</v>
      </c>
      <c r="K653" s="17"/>
      <c r="L653" s="17"/>
    </row>
    <row r="654" spans="1:12" ht="68.400000000000006">
      <c r="A654" s="337" t="s">
        <v>272</v>
      </c>
      <c r="B654" s="338">
        <v>13</v>
      </c>
      <c r="C654" s="338" t="s">
        <v>806</v>
      </c>
      <c r="D654" s="351" t="s">
        <v>828</v>
      </c>
      <c r="E654" s="338">
        <v>901</v>
      </c>
      <c r="F654" s="338">
        <v>81110</v>
      </c>
      <c r="G654" s="360" t="s">
        <v>273</v>
      </c>
      <c r="H654" s="340">
        <v>35590</v>
      </c>
      <c r="I654" s="341">
        <v>35590</v>
      </c>
      <c r="J654" s="342">
        <v>35590</v>
      </c>
      <c r="K654" s="17"/>
      <c r="L654" s="17"/>
    </row>
    <row r="655" spans="1:12" ht="68.400000000000006">
      <c r="A655" s="337" t="s">
        <v>274</v>
      </c>
      <c r="B655" s="338">
        <v>13</v>
      </c>
      <c r="C655" s="338" t="s">
        <v>806</v>
      </c>
      <c r="D655" s="351" t="s">
        <v>828</v>
      </c>
      <c r="E655" s="338">
        <v>901</v>
      </c>
      <c r="F655" s="338">
        <v>81110</v>
      </c>
      <c r="G655" s="360" t="s">
        <v>275</v>
      </c>
      <c r="H655" s="340">
        <v>35590</v>
      </c>
      <c r="I655" s="341">
        <v>35590</v>
      </c>
      <c r="J655" s="342">
        <v>35590</v>
      </c>
      <c r="K655" s="17"/>
      <c r="L655" s="17"/>
    </row>
    <row r="656" spans="1:12" ht="114">
      <c r="A656" s="337" t="s">
        <v>356</v>
      </c>
      <c r="B656" s="338">
        <v>13</v>
      </c>
      <c r="C656" s="338" t="s">
        <v>806</v>
      </c>
      <c r="D656" s="351" t="s">
        <v>828</v>
      </c>
      <c r="E656" s="338">
        <v>901</v>
      </c>
      <c r="F656" s="338">
        <v>81210</v>
      </c>
      <c r="G656" s="360" t="s">
        <v>257</v>
      </c>
      <c r="H656" s="340">
        <v>250000</v>
      </c>
      <c r="I656" s="341">
        <v>250000</v>
      </c>
      <c r="J656" s="342">
        <v>250000</v>
      </c>
      <c r="K656" s="17"/>
      <c r="L656" s="17"/>
    </row>
    <row r="657" spans="1:14" ht="68.400000000000006">
      <c r="A657" s="337" t="s">
        <v>272</v>
      </c>
      <c r="B657" s="338">
        <v>13</v>
      </c>
      <c r="C657" s="338" t="s">
        <v>806</v>
      </c>
      <c r="D657" s="351" t="s">
        <v>828</v>
      </c>
      <c r="E657" s="338">
        <v>901</v>
      </c>
      <c r="F657" s="338">
        <v>81210</v>
      </c>
      <c r="G657" s="360" t="s">
        <v>273</v>
      </c>
      <c r="H657" s="340">
        <v>250000</v>
      </c>
      <c r="I657" s="341">
        <v>250000</v>
      </c>
      <c r="J657" s="342">
        <v>250000</v>
      </c>
      <c r="K657" s="17"/>
      <c r="L657" s="17"/>
    </row>
    <row r="658" spans="1:14" ht="68.400000000000006">
      <c r="A658" s="337" t="s">
        <v>274</v>
      </c>
      <c r="B658" s="338">
        <v>13</v>
      </c>
      <c r="C658" s="338" t="s">
        <v>806</v>
      </c>
      <c r="D658" s="351" t="s">
        <v>828</v>
      </c>
      <c r="E658" s="338">
        <v>901</v>
      </c>
      <c r="F658" s="338">
        <v>81210</v>
      </c>
      <c r="G658" s="360" t="s">
        <v>275</v>
      </c>
      <c r="H658" s="340">
        <v>250000</v>
      </c>
      <c r="I658" s="341">
        <v>250000</v>
      </c>
      <c r="J658" s="342">
        <v>250000</v>
      </c>
      <c r="K658" s="17"/>
      <c r="L658" s="17"/>
    </row>
    <row r="659" spans="1:14" ht="68.400000000000006">
      <c r="A659" s="337" t="s">
        <v>547</v>
      </c>
      <c r="B659" s="338">
        <v>13</v>
      </c>
      <c r="C659" s="338" t="s">
        <v>806</v>
      </c>
      <c r="D659" s="351" t="s">
        <v>828</v>
      </c>
      <c r="E659" s="338">
        <v>901</v>
      </c>
      <c r="F659" s="338">
        <v>82590</v>
      </c>
      <c r="G659" s="338" t="s">
        <v>257</v>
      </c>
      <c r="H659" s="340">
        <v>150000</v>
      </c>
      <c r="I659" s="341">
        <v>150000</v>
      </c>
      <c r="J659" s="342">
        <v>150000</v>
      </c>
      <c r="K659" s="17"/>
      <c r="L659" s="17"/>
    </row>
    <row r="660" spans="1:14" ht="45.6">
      <c r="A660" s="337" t="s">
        <v>492</v>
      </c>
      <c r="B660" s="338">
        <v>13</v>
      </c>
      <c r="C660" s="338" t="s">
        <v>806</v>
      </c>
      <c r="D660" s="351" t="s">
        <v>828</v>
      </c>
      <c r="E660" s="338">
        <v>901</v>
      </c>
      <c r="F660" s="338">
        <v>82590</v>
      </c>
      <c r="G660" s="338" t="s">
        <v>493</v>
      </c>
      <c r="H660" s="340">
        <v>150000</v>
      </c>
      <c r="I660" s="341">
        <v>150000</v>
      </c>
      <c r="J660" s="342">
        <v>150000</v>
      </c>
      <c r="K660" s="17"/>
      <c r="L660" s="17"/>
    </row>
    <row r="661" spans="1:14" ht="68.400000000000006">
      <c r="A661" s="337" t="s">
        <v>506</v>
      </c>
      <c r="B661" s="338">
        <v>13</v>
      </c>
      <c r="C661" s="338" t="s">
        <v>806</v>
      </c>
      <c r="D661" s="351" t="s">
        <v>828</v>
      </c>
      <c r="E661" s="338">
        <v>901</v>
      </c>
      <c r="F661" s="338">
        <v>82590</v>
      </c>
      <c r="G661" s="338" t="s">
        <v>507</v>
      </c>
      <c r="H661" s="340">
        <v>150000</v>
      </c>
      <c r="I661" s="341">
        <v>150000</v>
      </c>
      <c r="J661" s="342">
        <v>150000</v>
      </c>
      <c r="K661" s="17"/>
      <c r="L661" s="17"/>
    </row>
    <row r="662" spans="1:14" ht="22.8">
      <c r="A662" s="330" t="s">
        <v>1079</v>
      </c>
      <c r="B662" s="331" t="s">
        <v>1080</v>
      </c>
      <c r="C662" s="359" t="s">
        <v>806</v>
      </c>
      <c r="D662" s="332" t="s">
        <v>780</v>
      </c>
      <c r="E662" s="332" t="s">
        <v>780</v>
      </c>
      <c r="F662" s="332" t="s">
        <v>780</v>
      </c>
      <c r="G662" s="332" t="s">
        <v>780</v>
      </c>
      <c r="H662" s="333">
        <f>H663+H670+H677+H686+H698+H719</f>
        <v>29855003.460000001</v>
      </c>
      <c r="I662" s="334">
        <f>I663+I677+I686+I698</f>
        <v>31434879.449999999</v>
      </c>
      <c r="J662" s="335">
        <f>J663+J677+J686+J698</f>
        <v>45703264.450000003</v>
      </c>
      <c r="K662" s="19"/>
      <c r="L662" s="19"/>
      <c r="M662" s="20"/>
      <c r="N662" s="23"/>
    </row>
    <row r="663" spans="1:14" ht="45.6">
      <c r="A663" s="330" t="s">
        <v>893</v>
      </c>
      <c r="B663" s="331" t="s">
        <v>1080</v>
      </c>
      <c r="C663" s="331" t="s">
        <v>806</v>
      </c>
      <c r="D663" s="331" t="s">
        <v>909</v>
      </c>
      <c r="E663" s="331" t="s">
        <v>606</v>
      </c>
      <c r="F663" s="336" t="s">
        <v>780</v>
      </c>
      <c r="G663" s="336" t="s">
        <v>780</v>
      </c>
      <c r="H663" s="333">
        <v>0</v>
      </c>
      <c r="I663" s="333">
        <v>12897325</v>
      </c>
      <c r="J663" s="333">
        <v>27059250</v>
      </c>
      <c r="K663" s="17"/>
      <c r="L663" s="17"/>
    </row>
    <row r="664" spans="1:14" ht="22.8" hidden="1">
      <c r="A664" s="337"/>
      <c r="B664" s="338"/>
      <c r="C664" s="338"/>
      <c r="D664" s="338"/>
      <c r="E664" s="338"/>
      <c r="F664" s="361"/>
      <c r="G664" s="336"/>
      <c r="H664" s="340">
        <v>0</v>
      </c>
      <c r="I664" s="341">
        <v>12897325</v>
      </c>
      <c r="J664" s="342">
        <v>27059250</v>
      </c>
      <c r="K664" s="17"/>
      <c r="L664" s="17"/>
    </row>
    <row r="665" spans="1:14" ht="22.8" hidden="1">
      <c r="A665" s="337"/>
      <c r="B665" s="338"/>
      <c r="C665" s="338"/>
      <c r="D665" s="338"/>
      <c r="E665" s="338"/>
      <c r="F665" s="361"/>
      <c r="G665" s="361"/>
      <c r="H665" s="340">
        <v>0</v>
      </c>
      <c r="I665" s="341">
        <v>12897325</v>
      </c>
      <c r="J665" s="342">
        <v>27059250</v>
      </c>
      <c r="K665" s="17"/>
      <c r="L665" s="17"/>
    </row>
    <row r="666" spans="1:14" ht="22.8" hidden="1">
      <c r="A666" s="337"/>
      <c r="B666" s="338"/>
      <c r="C666" s="338"/>
      <c r="D666" s="338"/>
      <c r="E666" s="338"/>
      <c r="F666" s="361"/>
      <c r="G666" s="361"/>
      <c r="H666" s="340">
        <v>0</v>
      </c>
      <c r="I666" s="341">
        <v>12897325</v>
      </c>
      <c r="J666" s="342">
        <v>27059250</v>
      </c>
      <c r="K666" s="17"/>
      <c r="L666" s="17"/>
    </row>
    <row r="667" spans="1:14" ht="22.8">
      <c r="A667" s="337" t="s">
        <v>1081</v>
      </c>
      <c r="B667" s="338" t="s">
        <v>1080</v>
      </c>
      <c r="C667" s="338" t="s">
        <v>806</v>
      </c>
      <c r="D667" s="338" t="s">
        <v>909</v>
      </c>
      <c r="E667" s="338" t="s">
        <v>606</v>
      </c>
      <c r="F667" s="338" t="s">
        <v>1082</v>
      </c>
      <c r="G667" s="339" t="s">
        <v>780</v>
      </c>
      <c r="H667" s="340">
        <v>0</v>
      </c>
      <c r="I667" s="341">
        <v>10650150</v>
      </c>
      <c r="J667" s="342">
        <v>22309050</v>
      </c>
      <c r="K667" s="17"/>
      <c r="L667" s="17"/>
    </row>
    <row r="668" spans="1:14" ht="22.8">
      <c r="A668" s="337" t="s">
        <v>849</v>
      </c>
      <c r="B668" s="338" t="s">
        <v>1080</v>
      </c>
      <c r="C668" s="338" t="s">
        <v>806</v>
      </c>
      <c r="D668" s="338" t="s">
        <v>909</v>
      </c>
      <c r="E668" s="338" t="s">
        <v>606</v>
      </c>
      <c r="F668" s="338" t="s">
        <v>1082</v>
      </c>
      <c r="G668" s="338" t="s">
        <v>282</v>
      </c>
      <c r="H668" s="340">
        <v>0</v>
      </c>
      <c r="I668" s="341">
        <v>10650150</v>
      </c>
      <c r="J668" s="342">
        <v>22309050</v>
      </c>
      <c r="K668" s="17"/>
      <c r="L668" s="17"/>
    </row>
    <row r="669" spans="1:14" ht="22.8">
      <c r="A669" s="337" t="s">
        <v>1083</v>
      </c>
      <c r="B669" s="338" t="s">
        <v>1080</v>
      </c>
      <c r="C669" s="338" t="s">
        <v>806</v>
      </c>
      <c r="D669" s="338" t="s">
        <v>909</v>
      </c>
      <c r="E669" s="338" t="s">
        <v>606</v>
      </c>
      <c r="F669" s="338" t="s">
        <v>1082</v>
      </c>
      <c r="G669" s="338" t="s">
        <v>317</v>
      </c>
      <c r="H669" s="340">
        <v>0</v>
      </c>
      <c r="I669" s="341">
        <v>10650150</v>
      </c>
      <c r="J669" s="342">
        <v>22309050</v>
      </c>
      <c r="K669" s="17"/>
      <c r="L669" s="17"/>
    </row>
    <row r="670" spans="1:14" ht="22.8" hidden="1">
      <c r="A670" s="330"/>
      <c r="B670" s="331"/>
      <c r="C670" s="331"/>
      <c r="D670" s="331"/>
      <c r="E670" s="331"/>
      <c r="F670" s="338"/>
      <c r="G670" s="338"/>
      <c r="H670" s="333"/>
      <c r="I670" s="333"/>
      <c r="J670" s="333"/>
      <c r="K670" s="17"/>
      <c r="L670" s="17"/>
    </row>
    <row r="671" spans="1:14" ht="22.8" hidden="1">
      <c r="A671" s="337"/>
      <c r="B671" s="338"/>
      <c r="C671" s="338"/>
      <c r="D671" s="338"/>
      <c r="E671" s="338"/>
      <c r="F671" s="338"/>
      <c r="G671" s="338"/>
      <c r="H671" s="340"/>
      <c r="I671" s="341"/>
      <c r="J671" s="342"/>
      <c r="K671" s="17"/>
      <c r="L671" s="17"/>
    </row>
    <row r="672" spans="1:14" ht="22.8" hidden="1">
      <c r="A672" s="337"/>
      <c r="B672" s="338"/>
      <c r="C672" s="338"/>
      <c r="D672" s="338"/>
      <c r="E672" s="338"/>
      <c r="F672" s="338"/>
      <c r="G672" s="338"/>
      <c r="H672" s="340"/>
      <c r="I672" s="341"/>
      <c r="J672" s="342"/>
      <c r="K672" s="17"/>
      <c r="L672" s="17"/>
    </row>
    <row r="673" spans="1:12" ht="22.8" hidden="1">
      <c r="A673" s="337"/>
      <c r="B673" s="338"/>
      <c r="C673" s="338"/>
      <c r="D673" s="338"/>
      <c r="E673" s="338"/>
      <c r="F673" s="338"/>
      <c r="G673" s="338"/>
      <c r="H673" s="340"/>
      <c r="I673" s="341"/>
      <c r="J673" s="342"/>
      <c r="K673" s="17"/>
      <c r="L673" s="17"/>
    </row>
    <row r="674" spans="1:12" ht="22.8" hidden="1">
      <c r="A674" s="337"/>
      <c r="B674" s="338"/>
      <c r="C674" s="338"/>
      <c r="D674" s="338"/>
      <c r="E674" s="338"/>
      <c r="F674" s="338"/>
      <c r="G674" s="338"/>
      <c r="H674" s="340"/>
      <c r="I674" s="341"/>
      <c r="J674" s="342"/>
      <c r="K674" s="17"/>
      <c r="L674" s="17"/>
    </row>
    <row r="675" spans="1:12" ht="22.8" hidden="1">
      <c r="A675" s="337"/>
      <c r="B675" s="338"/>
      <c r="C675" s="338"/>
      <c r="D675" s="338"/>
      <c r="E675" s="338"/>
      <c r="F675" s="338"/>
      <c r="G675" s="338"/>
      <c r="H675" s="340"/>
      <c r="I675" s="341"/>
      <c r="J675" s="342"/>
      <c r="K675" s="17"/>
      <c r="L675" s="17"/>
    </row>
    <row r="676" spans="1:12" ht="22.8" hidden="1">
      <c r="A676" s="337"/>
      <c r="B676" s="338"/>
      <c r="C676" s="338"/>
      <c r="D676" s="338"/>
      <c r="E676" s="338"/>
      <c r="F676" s="338"/>
      <c r="G676" s="338"/>
      <c r="H676" s="340"/>
      <c r="I676" s="341"/>
      <c r="J676" s="342"/>
      <c r="K676" s="17"/>
      <c r="L676" s="17"/>
    </row>
    <row r="677" spans="1:12" ht="45.6">
      <c r="A677" s="330" t="s">
        <v>1084</v>
      </c>
      <c r="B677" s="331" t="s">
        <v>1080</v>
      </c>
      <c r="C677" s="331" t="s">
        <v>806</v>
      </c>
      <c r="D677" s="331" t="s">
        <v>909</v>
      </c>
      <c r="E677" s="331" t="s">
        <v>680</v>
      </c>
      <c r="F677" s="336" t="s">
        <v>780</v>
      </c>
      <c r="G677" s="336" t="s">
        <v>780</v>
      </c>
      <c r="H677" s="333">
        <f>H678+H683</f>
        <v>2436099</v>
      </c>
      <c r="I677" s="334">
        <f t="shared" ref="I677:J677" si="87">I678+I683</f>
        <v>2436099</v>
      </c>
      <c r="J677" s="335">
        <f t="shared" si="87"/>
        <v>2436099</v>
      </c>
      <c r="K677" s="17"/>
      <c r="L677" s="17"/>
    </row>
    <row r="678" spans="1:12" ht="68.400000000000006">
      <c r="A678" s="337" t="s">
        <v>812</v>
      </c>
      <c r="B678" s="338" t="s">
        <v>1080</v>
      </c>
      <c r="C678" s="338" t="s">
        <v>806</v>
      </c>
      <c r="D678" s="338" t="s">
        <v>909</v>
      </c>
      <c r="E678" s="338" t="s">
        <v>680</v>
      </c>
      <c r="F678" s="338" t="s">
        <v>813</v>
      </c>
      <c r="G678" s="339" t="s">
        <v>780</v>
      </c>
      <c r="H678" s="340">
        <v>946883</v>
      </c>
      <c r="I678" s="341">
        <v>946883</v>
      </c>
      <c r="J678" s="342">
        <v>946883</v>
      </c>
      <c r="K678" s="17"/>
      <c r="L678" s="17"/>
    </row>
    <row r="679" spans="1:12" ht="136.80000000000001">
      <c r="A679" s="337" t="s">
        <v>810</v>
      </c>
      <c r="B679" s="338" t="s">
        <v>1080</v>
      </c>
      <c r="C679" s="338" t="s">
        <v>806</v>
      </c>
      <c r="D679" s="338" t="s">
        <v>909</v>
      </c>
      <c r="E679" s="338" t="s">
        <v>680</v>
      </c>
      <c r="F679" s="338" t="s">
        <v>813</v>
      </c>
      <c r="G679" s="338" t="s">
        <v>263</v>
      </c>
      <c r="H679" s="340">
        <v>913083</v>
      </c>
      <c r="I679" s="341">
        <v>913083</v>
      </c>
      <c r="J679" s="342">
        <v>913083</v>
      </c>
      <c r="K679" s="17"/>
      <c r="L679" s="17"/>
    </row>
    <row r="680" spans="1:12" ht="45.6">
      <c r="A680" s="337" t="s">
        <v>811</v>
      </c>
      <c r="B680" s="338" t="s">
        <v>1080</v>
      </c>
      <c r="C680" s="338" t="s">
        <v>806</v>
      </c>
      <c r="D680" s="338" t="s">
        <v>909</v>
      </c>
      <c r="E680" s="338" t="s">
        <v>680</v>
      </c>
      <c r="F680" s="338" t="s">
        <v>813</v>
      </c>
      <c r="G680" s="338" t="s">
        <v>265</v>
      </c>
      <c r="H680" s="340">
        <v>913083</v>
      </c>
      <c r="I680" s="341">
        <v>913083</v>
      </c>
      <c r="J680" s="342">
        <v>913083</v>
      </c>
      <c r="K680" s="17"/>
      <c r="L680" s="17"/>
    </row>
    <row r="681" spans="1:12" ht="68.400000000000006">
      <c r="A681" s="337" t="s">
        <v>816</v>
      </c>
      <c r="B681" s="338" t="s">
        <v>1080</v>
      </c>
      <c r="C681" s="338" t="s">
        <v>806</v>
      </c>
      <c r="D681" s="338" t="s">
        <v>909</v>
      </c>
      <c r="E681" s="338" t="s">
        <v>680</v>
      </c>
      <c r="F681" s="338" t="s">
        <v>813</v>
      </c>
      <c r="G681" s="338" t="s">
        <v>273</v>
      </c>
      <c r="H681" s="340">
        <v>33800</v>
      </c>
      <c r="I681" s="341">
        <v>33800</v>
      </c>
      <c r="J681" s="342">
        <v>33800</v>
      </c>
      <c r="K681" s="17"/>
      <c r="L681" s="17"/>
    </row>
    <row r="682" spans="1:12" ht="68.400000000000006">
      <c r="A682" s="337" t="s">
        <v>817</v>
      </c>
      <c r="B682" s="338" t="s">
        <v>1080</v>
      </c>
      <c r="C682" s="338" t="s">
        <v>806</v>
      </c>
      <c r="D682" s="338" t="s">
        <v>909</v>
      </c>
      <c r="E682" s="338" t="s">
        <v>680</v>
      </c>
      <c r="F682" s="338" t="s">
        <v>813</v>
      </c>
      <c r="G682" s="338" t="s">
        <v>275</v>
      </c>
      <c r="H682" s="340">
        <v>33800</v>
      </c>
      <c r="I682" s="341">
        <v>33800</v>
      </c>
      <c r="J682" s="342">
        <v>33800</v>
      </c>
      <c r="K682" s="17"/>
      <c r="L682" s="17"/>
    </row>
    <row r="683" spans="1:12" ht="91.2">
      <c r="A683" s="337" t="s">
        <v>1085</v>
      </c>
      <c r="B683" s="338" t="s">
        <v>1080</v>
      </c>
      <c r="C683" s="338" t="s">
        <v>806</v>
      </c>
      <c r="D683" s="338" t="s">
        <v>909</v>
      </c>
      <c r="E683" s="338" t="s">
        <v>680</v>
      </c>
      <c r="F683" s="338" t="s">
        <v>1086</v>
      </c>
      <c r="G683" s="339" t="s">
        <v>780</v>
      </c>
      <c r="H683" s="340">
        <v>1489216</v>
      </c>
      <c r="I683" s="341">
        <v>1489216</v>
      </c>
      <c r="J683" s="342">
        <v>1489216</v>
      </c>
      <c r="K683" s="17"/>
      <c r="L683" s="17"/>
    </row>
    <row r="684" spans="1:12" ht="136.80000000000001">
      <c r="A684" s="337" t="s">
        <v>810</v>
      </c>
      <c r="B684" s="338" t="s">
        <v>1080</v>
      </c>
      <c r="C684" s="338" t="s">
        <v>806</v>
      </c>
      <c r="D684" s="338" t="s">
        <v>909</v>
      </c>
      <c r="E684" s="338" t="s">
        <v>680</v>
      </c>
      <c r="F684" s="338" t="s">
        <v>1086</v>
      </c>
      <c r="G684" s="338" t="s">
        <v>263</v>
      </c>
      <c r="H684" s="340">
        <v>1489216</v>
      </c>
      <c r="I684" s="341">
        <v>1489216</v>
      </c>
      <c r="J684" s="342">
        <v>1489216</v>
      </c>
      <c r="K684" s="17"/>
      <c r="L684" s="17"/>
    </row>
    <row r="685" spans="1:12" ht="45.6">
      <c r="A685" s="337" t="s">
        <v>811</v>
      </c>
      <c r="B685" s="338" t="s">
        <v>1080</v>
      </c>
      <c r="C685" s="338" t="s">
        <v>806</v>
      </c>
      <c r="D685" s="338" t="s">
        <v>909</v>
      </c>
      <c r="E685" s="338" t="s">
        <v>680</v>
      </c>
      <c r="F685" s="338" t="s">
        <v>1086</v>
      </c>
      <c r="G685" s="338" t="s">
        <v>265</v>
      </c>
      <c r="H685" s="340">
        <v>1489216</v>
      </c>
      <c r="I685" s="341">
        <v>1489216</v>
      </c>
      <c r="J685" s="342">
        <v>1489216</v>
      </c>
      <c r="K685" s="17"/>
      <c r="L685" s="17"/>
    </row>
    <row r="686" spans="1:12" ht="45.6">
      <c r="A686" s="330" t="s">
        <v>1087</v>
      </c>
      <c r="B686" s="331" t="s">
        <v>1080</v>
      </c>
      <c r="C686" s="331" t="s">
        <v>806</v>
      </c>
      <c r="D686" s="331" t="s">
        <v>909</v>
      </c>
      <c r="E686" s="331" t="s">
        <v>683</v>
      </c>
      <c r="F686" s="336" t="s">
        <v>780</v>
      </c>
      <c r="G686" s="336" t="s">
        <v>780</v>
      </c>
      <c r="H686" s="333">
        <f>H687+H690+H693</f>
        <v>5908252</v>
      </c>
      <c r="I686" s="334">
        <f t="shared" ref="I686:J686" si="88">I687+I690+I693</f>
        <v>5908252</v>
      </c>
      <c r="J686" s="335">
        <f t="shared" si="88"/>
        <v>5908252</v>
      </c>
      <c r="K686" s="17"/>
      <c r="L686" s="17"/>
    </row>
    <row r="687" spans="1:12" ht="45.6">
      <c r="A687" s="337" t="s">
        <v>1088</v>
      </c>
      <c r="B687" s="338" t="s">
        <v>1080</v>
      </c>
      <c r="C687" s="338" t="s">
        <v>806</v>
      </c>
      <c r="D687" s="338" t="s">
        <v>909</v>
      </c>
      <c r="E687" s="338" t="s">
        <v>683</v>
      </c>
      <c r="F687" s="338" t="s">
        <v>1089</v>
      </c>
      <c r="G687" s="339" t="s">
        <v>780</v>
      </c>
      <c r="H687" s="340">
        <v>2145699</v>
      </c>
      <c r="I687" s="341">
        <v>2145699</v>
      </c>
      <c r="J687" s="342">
        <v>2145699</v>
      </c>
      <c r="K687" s="17"/>
      <c r="L687" s="17"/>
    </row>
    <row r="688" spans="1:12" ht="136.80000000000001">
      <c r="A688" s="337" t="s">
        <v>810</v>
      </c>
      <c r="B688" s="338" t="s">
        <v>1080</v>
      </c>
      <c r="C688" s="338" t="s">
        <v>806</v>
      </c>
      <c r="D688" s="338" t="s">
        <v>909</v>
      </c>
      <c r="E688" s="338" t="s">
        <v>683</v>
      </c>
      <c r="F688" s="338" t="s">
        <v>1089</v>
      </c>
      <c r="G688" s="338" t="s">
        <v>263</v>
      </c>
      <c r="H688" s="340">
        <v>2145699</v>
      </c>
      <c r="I688" s="341">
        <v>2145699</v>
      </c>
      <c r="J688" s="342">
        <v>2145699</v>
      </c>
      <c r="K688" s="17"/>
      <c r="L688" s="17"/>
    </row>
    <row r="689" spans="1:12" ht="45.6">
      <c r="A689" s="337" t="s">
        <v>811</v>
      </c>
      <c r="B689" s="338" t="s">
        <v>1080</v>
      </c>
      <c r="C689" s="338" t="s">
        <v>806</v>
      </c>
      <c r="D689" s="338" t="s">
        <v>909</v>
      </c>
      <c r="E689" s="338" t="s">
        <v>683</v>
      </c>
      <c r="F689" s="338" t="s">
        <v>1089</v>
      </c>
      <c r="G689" s="338" t="s">
        <v>265</v>
      </c>
      <c r="H689" s="340">
        <v>2145699</v>
      </c>
      <c r="I689" s="341">
        <v>2145699</v>
      </c>
      <c r="J689" s="342">
        <v>2145699</v>
      </c>
      <c r="K689" s="17"/>
      <c r="L689" s="17"/>
    </row>
    <row r="690" spans="1:12" ht="68.400000000000006">
      <c r="A690" s="337" t="s">
        <v>1090</v>
      </c>
      <c r="B690" s="338" t="s">
        <v>1080</v>
      </c>
      <c r="C690" s="338" t="s">
        <v>806</v>
      </c>
      <c r="D690" s="338" t="s">
        <v>909</v>
      </c>
      <c r="E690" s="338" t="s">
        <v>683</v>
      </c>
      <c r="F690" s="338" t="s">
        <v>1091</v>
      </c>
      <c r="G690" s="339" t="s">
        <v>780</v>
      </c>
      <c r="H690" s="340">
        <v>2024655</v>
      </c>
      <c r="I690" s="341">
        <v>2024655</v>
      </c>
      <c r="J690" s="342">
        <v>2024655</v>
      </c>
      <c r="K690" s="17"/>
      <c r="L690" s="17"/>
    </row>
    <row r="691" spans="1:12" ht="136.80000000000001">
      <c r="A691" s="337" t="s">
        <v>810</v>
      </c>
      <c r="B691" s="338" t="s">
        <v>1080</v>
      </c>
      <c r="C691" s="338" t="s">
        <v>806</v>
      </c>
      <c r="D691" s="338" t="s">
        <v>909</v>
      </c>
      <c r="E691" s="338" t="s">
        <v>683</v>
      </c>
      <c r="F691" s="338" t="s">
        <v>1091</v>
      </c>
      <c r="G691" s="338" t="s">
        <v>263</v>
      </c>
      <c r="H691" s="340">
        <v>2024655</v>
      </c>
      <c r="I691" s="341">
        <v>2024655</v>
      </c>
      <c r="J691" s="342">
        <v>2024655</v>
      </c>
      <c r="K691" s="17"/>
      <c r="L691" s="17"/>
    </row>
    <row r="692" spans="1:12" ht="45.6">
      <c r="A692" s="337" t="s">
        <v>811</v>
      </c>
      <c r="B692" s="338" t="s">
        <v>1080</v>
      </c>
      <c r="C692" s="338" t="s">
        <v>806</v>
      </c>
      <c r="D692" s="338" t="s">
        <v>909</v>
      </c>
      <c r="E692" s="338" t="s">
        <v>683</v>
      </c>
      <c r="F692" s="338" t="s">
        <v>1091</v>
      </c>
      <c r="G692" s="338" t="s">
        <v>265</v>
      </c>
      <c r="H692" s="340">
        <v>2024655</v>
      </c>
      <c r="I692" s="341">
        <v>2024655</v>
      </c>
      <c r="J692" s="342">
        <v>2024655</v>
      </c>
      <c r="K692" s="17"/>
      <c r="L692" s="17"/>
    </row>
    <row r="693" spans="1:12" ht="68.400000000000006">
      <c r="A693" s="337" t="s">
        <v>812</v>
      </c>
      <c r="B693" s="338" t="s">
        <v>1080</v>
      </c>
      <c r="C693" s="338" t="s">
        <v>806</v>
      </c>
      <c r="D693" s="338" t="s">
        <v>909</v>
      </c>
      <c r="E693" s="338" t="s">
        <v>683</v>
      </c>
      <c r="F693" s="338" t="s">
        <v>813</v>
      </c>
      <c r="G693" s="339" t="s">
        <v>780</v>
      </c>
      <c r="H693" s="340">
        <v>1737898</v>
      </c>
      <c r="I693" s="341">
        <v>1737898</v>
      </c>
      <c r="J693" s="342">
        <v>1737898</v>
      </c>
      <c r="K693" s="17"/>
      <c r="L693" s="17"/>
    </row>
    <row r="694" spans="1:12" ht="136.80000000000001">
      <c r="A694" s="337" t="s">
        <v>810</v>
      </c>
      <c r="B694" s="338" t="s">
        <v>1080</v>
      </c>
      <c r="C694" s="338" t="s">
        <v>806</v>
      </c>
      <c r="D694" s="338" t="s">
        <v>909</v>
      </c>
      <c r="E694" s="338" t="s">
        <v>683</v>
      </c>
      <c r="F694" s="338" t="s">
        <v>813</v>
      </c>
      <c r="G694" s="338" t="s">
        <v>263</v>
      </c>
      <c r="H694" s="340">
        <v>1591522</v>
      </c>
      <c r="I694" s="341">
        <v>1591522</v>
      </c>
      <c r="J694" s="342">
        <v>1591522</v>
      </c>
      <c r="K694" s="17"/>
      <c r="L694" s="17"/>
    </row>
    <row r="695" spans="1:12" ht="45.6">
      <c r="A695" s="337" t="s">
        <v>811</v>
      </c>
      <c r="B695" s="338" t="s">
        <v>1080</v>
      </c>
      <c r="C695" s="338" t="s">
        <v>806</v>
      </c>
      <c r="D695" s="338" t="s">
        <v>909</v>
      </c>
      <c r="E695" s="338" t="s">
        <v>683</v>
      </c>
      <c r="F695" s="338" t="s">
        <v>813</v>
      </c>
      <c r="G695" s="338" t="s">
        <v>265</v>
      </c>
      <c r="H695" s="340">
        <v>1591522</v>
      </c>
      <c r="I695" s="341">
        <v>1591522</v>
      </c>
      <c r="J695" s="342">
        <v>1591522</v>
      </c>
      <c r="K695" s="17"/>
      <c r="L695" s="17"/>
    </row>
    <row r="696" spans="1:12" ht="68.400000000000006">
      <c r="A696" s="337" t="s">
        <v>816</v>
      </c>
      <c r="B696" s="338" t="s">
        <v>1080</v>
      </c>
      <c r="C696" s="338" t="s">
        <v>806</v>
      </c>
      <c r="D696" s="338" t="s">
        <v>909</v>
      </c>
      <c r="E696" s="338" t="s">
        <v>683</v>
      </c>
      <c r="F696" s="338" t="s">
        <v>813</v>
      </c>
      <c r="G696" s="338" t="s">
        <v>273</v>
      </c>
      <c r="H696" s="340">
        <v>146376</v>
      </c>
      <c r="I696" s="341">
        <v>146376</v>
      </c>
      <c r="J696" s="342">
        <v>146376</v>
      </c>
      <c r="K696" s="17"/>
      <c r="L696" s="17"/>
    </row>
    <row r="697" spans="1:12" ht="68.400000000000006">
      <c r="A697" s="337" t="s">
        <v>817</v>
      </c>
      <c r="B697" s="338" t="s">
        <v>1080</v>
      </c>
      <c r="C697" s="338" t="s">
        <v>806</v>
      </c>
      <c r="D697" s="338" t="s">
        <v>909</v>
      </c>
      <c r="E697" s="338" t="s">
        <v>683</v>
      </c>
      <c r="F697" s="338" t="s">
        <v>813</v>
      </c>
      <c r="G697" s="338" t="s">
        <v>275</v>
      </c>
      <c r="H697" s="340">
        <v>146376</v>
      </c>
      <c r="I697" s="341">
        <v>146376</v>
      </c>
      <c r="J697" s="342">
        <v>146376</v>
      </c>
      <c r="K697" s="17"/>
      <c r="L697" s="17"/>
    </row>
    <row r="698" spans="1:12" ht="51.75" customHeight="1">
      <c r="A698" s="330" t="s">
        <v>807</v>
      </c>
      <c r="B698" s="331" t="s">
        <v>1080</v>
      </c>
      <c r="C698" s="331" t="s">
        <v>806</v>
      </c>
      <c r="D698" s="331" t="s">
        <v>909</v>
      </c>
      <c r="E698" s="331" t="s">
        <v>689</v>
      </c>
      <c r="F698" s="336" t="s">
        <v>780</v>
      </c>
      <c r="G698" s="336" t="s">
        <v>780</v>
      </c>
      <c r="H698" s="333">
        <f>H699+H702+H705+H708+H716</f>
        <v>21510652.460000001</v>
      </c>
      <c r="I698" s="333">
        <f t="shared" ref="I698:J698" si="89">I699+I702+I705+I708+I711+I716</f>
        <v>10193203.449999999</v>
      </c>
      <c r="J698" s="333">
        <f t="shared" si="89"/>
        <v>10299663.449999999</v>
      </c>
      <c r="K698" s="17"/>
      <c r="L698" s="17"/>
    </row>
    <row r="699" spans="1:12" ht="45.6">
      <c r="A699" s="337" t="s">
        <v>308</v>
      </c>
      <c r="B699" s="338" t="s">
        <v>1080</v>
      </c>
      <c r="C699" s="338" t="s">
        <v>806</v>
      </c>
      <c r="D699" s="338" t="s">
        <v>909</v>
      </c>
      <c r="E699" s="338">
        <v>901</v>
      </c>
      <c r="F699" s="338">
        <v>80060</v>
      </c>
      <c r="G699" s="361" t="s">
        <v>257</v>
      </c>
      <c r="H699" s="340">
        <v>8000000</v>
      </c>
      <c r="I699" s="341">
        <v>0</v>
      </c>
      <c r="J699" s="342">
        <v>0</v>
      </c>
      <c r="K699" s="17"/>
      <c r="L699" s="17"/>
    </row>
    <row r="700" spans="1:12" ht="22.8">
      <c r="A700" s="337" t="s">
        <v>281</v>
      </c>
      <c r="B700" s="338" t="s">
        <v>1080</v>
      </c>
      <c r="C700" s="338" t="s">
        <v>806</v>
      </c>
      <c r="D700" s="338" t="s">
        <v>909</v>
      </c>
      <c r="E700" s="338">
        <v>901</v>
      </c>
      <c r="F700" s="338">
        <v>80060</v>
      </c>
      <c r="G700" s="361" t="s">
        <v>282</v>
      </c>
      <c r="H700" s="340">
        <v>8000000</v>
      </c>
      <c r="I700" s="341">
        <v>0</v>
      </c>
      <c r="J700" s="342">
        <v>0</v>
      </c>
      <c r="K700" s="17"/>
      <c r="L700" s="17"/>
    </row>
    <row r="701" spans="1:12" ht="22.8">
      <c r="A701" s="337" t="s">
        <v>310</v>
      </c>
      <c r="B701" s="338" t="s">
        <v>1080</v>
      </c>
      <c r="C701" s="338" t="s">
        <v>806</v>
      </c>
      <c r="D701" s="338" t="s">
        <v>909</v>
      </c>
      <c r="E701" s="338">
        <v>901</v>
      </c>
      <c r="F701" s="338">
        <v>80060</v>
      </c>
      <c r="G701" s="361" t="s">
        <v>311</v>
      </c>
      <c r="H701" s="340">
        <v>8000000</v>
      </c>
      <c r="I701" s="341">
        <v>0</v>
      </c>
      <c r="J701" s="342">
        <v>0</v>
      </c>
      <c r="K701" s="17"/>
      <c r="L701" s="17"/>
    </row>
    <row r="702" spans="1:12" ht="22.8">
      <c r="A702" s="337" t="s">
        <v>1092</v>
      </c>
      <c r="B702" s="338" t="s">
        <v>1080</v>
      </c>
      <c r="C702" s="338" t="s">
        <v>806</v>
      </c>
      <c r="D702" s="338" t="s">
        <v>909</v>
      </c>
      <c r="E702" s="338" t="s">
        <v>689</v>
      </c>
      <c r="F702" s="338" t="s">
        <v>1093</v>
      </c>
      <c r="G702" s="339" t="s">
        <v>780</v>
      </c>
      <c r="H702" s="340">
        <v>48000</v>
      </c>
      <c r="I702" s="341">
        <v>48000</v>
      </c>
      <c r="J702" s="342">
        <v>48000</v>
      </c>
      <c r="K702" s="17"/>
      <c r="L702" s="17"/>
    </row>
    <row r="703" spans="1:12" ht="68.400000000000006">
      <c r="A703" s="337" t="s">
        <v>816</v>
      </c>
      <c r="B703" s="338" t="s">
        <v>1080</v>
      </c>
      <c r="C703" s="338" t="s">
        <v>806</v>
      </c>
      <c r="D703" s="338" t="s">
        <v>909</v>
      </c>
      <c r="E703" s="338" t="s">
        <v>689</v>
      </c>
      <c r="F703" s="338" t="s">
        <v>1093</v>
      </c>
      <c r="G703" s="338" t="s">
        <v>273</v>
      </c>
      <c r="H703" s="340">
        <v>48000</v>
      </c>
      <c r="I703" s="341">
        <v>48000</v>
      </c>
      <c r="J703" s="342">
        <v>48000</v>
      </c>
      <c r="K703" s="17"/>
      <c r="L703" s="17"/>
    </row>
    <row r="704" spans="1:12" ht="68.400000000000006">
      <c r="A704" s="337" t="s">
        <v>817</v>
      </c>
      <c r="B704" s="338" t="s">
        <v>1080</v>
      </c>
      <c r="C704" s="338" t="s">
        <v>806</v>
      </c>
      <c r="D704" s="338" t="s">
        <v>909</v>
      </c>
      <c r="E704" s="338" t="s">
        <v>689</v>
      </c>
      <c r="F704" s="338" t="s">
        <v>1093</v>
      </c>
      <c r="G704" s="338" t="s">
        <v>275</v>
      </c>
      <c r="H704" s="340">
        <v>48000</v>
      </c>
      <c r="I704" s="341">
        <v>48000</v>
      </c>
      <c r="J704" s="342">
        <v>48000</v>
      </c>
      <c r="K704" s="17"/>
      <c r="L704" s="17"/>
    </row>
    <row r="705" spans="1:12" ht="45.6">
      <c r="A705" s="337" t="s">
        <v>1094</v>
      </c>
      <c r="B705" s="338" t="s">
        <v>1080</v>
      </c>
      <c r="C705" s="338" t="s">
        <v>806</v>
      </c>
      <c r="D705" s="338" t="s">
        <v>909</v>
      </c>
      <c r="E705" s="338" t="s">
        <v>689</v>
      </c>
      <c r="F705" s="338" t="s">
        <v>1095</v>
      </c>
      <c r="G705" s="339" t="s">
        <v>780</v>
      </c>
      <c r="H705" s="340">
        <v>6918738.46</v>
      </c>
      <c r="I705" s="341">
        <f>6918738.45-20000</f>
        <v>6898738.4500000002</v>
      </c>
      <c r="J705" s="342">
        <f>6918738.45-40000</f>
        <v>6878738.4500000002</v>
      </c>
      <c r="K705" s="17"/>
      <c r="L705" s="17"/>
    </row>
    <row r="706" spans="1:12" ht="22.8">
      <c r="A706" s="337" t="s">
        <v>849</v>
      </c>
      <c r="B706" s="338" t="s">
        <v>1080</v>
      </c>
      <c r="C706" s="338" t="s">
        <v>806</v>
      </c>
      <c r="D706" s="338" t="s">
        <v>909</v>
      </c>
      <c r="E706" s="338" t="s">
        <v>689</v>
      </c>
      <c r="F706" s="338" t="s">
        <v>1095</v>
      </c>
      <c r="G706" s="338" t="s">
        <v>282</v>
      </c>
      <c r="H706" s="340">
        <v>6918738.46</v>
      </c>
      <c r="I706" s="341">
        <v>6898738.4500000002</v>
      </c>
      <c r="J706" s="342">
        <v>6878738.4500000002</v>
      </c>
      <c r="K706" s="17"/>
      <c r="L706" s="17"/>
    </row>
    <row r="707" spans="1:12" ht="114">
      <c r="A707" s="337" t="s">
        <v>850</v>
      </c>
      <c r="B707" s="338" t="s">
        <v>1080</v>
      </c>
      <c r="C707" s="338" t="s">
        <v>806</v>
      </c>
      <c r="D707" s="338" t="s">
        <v>909</v>
      </c>
      <c r="E707" s="338" t="s">
        <v>689</v>
      </c>
      <c r="F707" s="338" t="s">
        <v>1095</v>
      </c>
      <c r="G707" s="338" t="s">
        <v>367</v>
      </c>
      <c r="H707" s="340">
        <v>6918738.46</v>
      </c>
      <c r="I707" s="341">
        <v>6898738.4500000002</v>
      </c>
      <c r="J707" s="342">
        <v>6878738.4500000002</v>
      </c>
      <c r="K707" s="17"/>
      <c r="L707" s="17"/>
    </row>
    <row r="708" spans="1:12" ht="22.8">
      <c r="A708" s="337" t="s">
        <v>1096</v>
      </c>
      <c r="B708" s="338" t="s">
        <v>1080</v>
      </c>
      <c r="C708" s="338" t="s">
        <v>806</v>
      </c>
      <c r="D708" s="338" t="s">
        <v>909</v>
      </c>
      <c r="E708" s="338" t="s">
        <v>689</v>
      </c>
      <c r="F708" s="338" t="s">
        <v>1097</v>
      </c>
      <c r="G708" s="339" t="s">
        <v>780</v>
      </c>
      <c r="H708" s="340">
        <v>5876914</v>
      </c>
      <c r="I708" s="341">
        <v>2579465</v>
      </c>
      <c r="J708" s="342">
        <v>2705925</v>
      </c>
      <c r="K708" s="17"/>
      <c r="L708" s="17"/>
    </row>
    <row r="709" spans="1:12" ht="22.8">
      <c r="A709" s="337" t="s">
        <v>849</v>
      </c>
      <c r="B709" s="338" t="s">
        <v>1080</v>
      </c>
      <c r="C709" s="338" t="s">
        <v>806</v>
      </c>
      <c r="D709" s="338" t="s">
        <v>909</v>
      </c>
      <c r="E709" s="338" t="s">
        <v>689</v>
      </c>
      <c r="F709" s="338" t="s">
        <v>1097</v>
      </c>
      <c r="G709" s="338" t="s">
        <v>282</v>
      </c>
      <c r="H709" s="340">
        <v>5876914</v>
      </c>
      <c r="I709" s="341">
        <v>2579465</v>
      </c>
      <c r="J709" s="342">
        <v>2705925</v>
      </c>
      <c r="K709" s="17"/>
      <c r="L709" s="17"/>
    </row>
    <row r="710" spans="1:12" ht="22.8">
      <c r="A710" s="337" t="s">
        <v>1083</v>
      </c>
      <c r="B710" s="338" t="s">
        <v>1080</v>
      </c>
      <c r="C710" s="338" t="s">
        <v>806</v>
      </c>
      <c r="D710" s="338" t="s">
        <v>909</v>
      </c>
      <c r="E710" s="338" t="s">
        <v>689</v>
      </c>
      <c r="F710" s="338" t="s">
        <v>1097</v>
      </c>
      <c r="G710" s="338" t="s">
        <v>317</v>
      </c>
      <c r="H710" s="340">
        <v>5876914</v>
      </c>
      <c r="I710" s="341">
        <v>2579465</v>
      </c>
      <c r="J710" s="342">
        <v>2705925</v>
      </c>
      <c r="K710" s="17"/>
      <c r="L710" s="17"/>
    </row>
    <row r="711" spans="1:12" ht="22.8" hidden="1">
      <c r="A711" s="337"/>
      <c r="B711" s="338"/>
      <c r="C711" s="338"/>
      <c r="D711" s="338"/>
      <c r="E711" s="338"/>
      <c r="F711" s="338"/>
      <c r="G711" s="338"/>
      <c r="H711" s="340"/>
      <c r="I711" s="341"/>
      <c r="J711" s="342"/>
      <c r="K711" s="17"/>
      <c r="L711" s="17"/>
    </row>
    <row r="712" spans="1:12" ht="22.8" hidden="1">
      <c r="A712" s="337"/>
      <c r="B712" s="338"/>
      <c r="C712" s="338"/>
      <c r="D712" s="338"/>
      <c r="E712" s="338"/>
      <c r="F712" s="338"/>
      <c r="G712" s="338"/>
      <c r="H712" s="340"/>
      <c r="I712" s="341"/>
      <c r="J712" s="342"/>
      <c r="K712" s="17"/>
      <c r="L712" s="17"/>
    </row>
    <row r="713" spans="1:12" ht="22.8" hidden="1">
      <c r="A713" s="337"/>
      <c r="B713" s="338"/>
      <c r="C713" s="338"/>
      <c r="D713" s="338"/>
      <c r="E713" s="338"/>
      <c r="F713" s="338"/>
      <c r="G713" s="338"/>
      <c r="H713" s="340"/>
      <c r="I713" s="341"/>
      <c r="J713" s="342"/>
      <c r="K713" s="17"/>
      <c r="L713" s="17"/>
    </row>
    <row r="714" spans="1:12" ht="22.8" hidden="1">
      <c r="A714" s="337"/>
      <c r="B714" s="338"/>
      <c r="C714" s="338"/>
      <c r="D714" s="338"/>
      <c r="E714" s="338"/>
      <c r="F714" s="338"/>
      <c r="G714" s="338"/>
      <c r="H714" s="340"/>
      <c r="I714" s="341"/>
      <c r="J714" s="342"/>
      <c r="K714" s="17"/>
      <c r="L714" s="17"/>
    </row>
    <row r="715" spans="1:12" ht="22.8" hidden="1">
      <c r="A715" s="337"/>
      <c r="B715" s="338"/>
      <c r="C715" s="338"/>
      <c r="D715" s="338"/>
      <c r="E715" s="338"/>
      <c r="F715" s="338"/>
      <c r="G715" s="338"/>
      <c r="H715" s="340"/>
      <c r="I715" s="341"/>
      <c r="J715" s="342"/>
      <c r="K715" s="17"/>
      <c r="L715" s="17"/>
    </row>
    <row r="716" spans="1:12" ht="45.6">
      <c r="A716" s="337" t="s">
        <v>1098</v>
      </c>
      <c r="B716" s="338" t="s">
        <v>1080</v>
      </c>
      <c r="C716" s="338" t="s">
        <v>806</v>
      </c>
      <c r="D716" s="338" t="s">
        <v>909</v>
      </c>
      <c r="E716" s="338" t="s">
        <v>689</v>
      </c>
      <c r="F716" s="338" t="s">
        <v>1099</v>
      </c>
      <c r="G716" s="339" t="s">
        <v>780</v>
      </c>
      <c r="H716" s="340">
        <v>667000</v>
      </c>
      <c r="I716" s="341">
        <v>667000</v>
      </c>
      <c r="J716" s="342">
        <v>667000</v>
      </c>
      <c r="K716" s="17"/>
      <c r="L716" s="17"/>
    </row>
    <row r="717" spans="1:12" ht="68.400000000000006">
      <c r="A717" s="337" t="s">
        <v>816</v>
      </c>
      <c r="B717" s="338" t="s">
        <v>1080</v>
      </c>
      <c r="C717" s="338" t="s">
        <v>806</v>
      </c>
      <c r="D717" s="338" t="s">
        <v>909</v>
      </c>
      <c r="E717" s="338" t="s">
        <v>689</v>
      </c>
      <c r="F717" s="338" t="s">
        <v>1099</v>
      </c>
      <c r="G717" s="338" t="s">
        <v>273</v>
      </c>
      <c r="H717" s="340">
        <v>667000</v>
      </c>
      <c r="I717" s="341">
        <v>667000</v>
      </c>
      <c r="J717" s="342">
        <v>667000</v>
      </c>
      <c r="K717" s="17"/>
      <c r="L717" s="17"/>
    </row>
    <row r="718" spans="1:12" ht="68.400000000000006">
      <c r="A718" s="337" t="s">
        <v>817</v>
      </c>
      <c r="B718" s="338" t="s">
        <v>1080</v>
      </c>
      <c r="C718" s="338" t="s">
        <v>806</v>
      </c>
      <c r="D718" s="338" t="s">
        <v>909</v>
      </c>
      <c r="E718" s="338" t="s">
        <v>689</v>
      </c>
      <c r="F718" s="338" t="s">
        <v>1099</v>
      </c>
      <c r="G718" s="338" t="s">
        <v>275</v>
      </c>
      <c r="H718" s="340">
        <v>667000</v>
      </c>
      <c r="I718" s="341">
        <v>667000</v>
      </c>
      <c r="J718" s="342">
        <v>667000</v>
      </c>
      <c r="K718" s="17"/>
      <c r="L718" s="17"/>
    </row>
    <row r="719" spans="1:12" ht="22.8" hidden="1">
      <c r="A719" s="330"/>
      <c r="B719" s="331"/>
      <c r="C719" s="331"/>
      <c r="D719" s="331"/>
      <c r="E719" s="331"/>
      <c r="F719" s="331"/>
      <c r="G719" s="331"/>
      <c r="H719" s="333"/>
      <c r="I719" s="333"/>
      <c r="J719" s="333"/>
      <c r="K719" s="17"/>
      <c r="L719" s="17"/>
    </row>
    <row r="720" spans="1:12" ht="22.8" hidden="1">
      <c r="A720" s="337"/>
      <c r="B720" s="338"/>
      <c r="C720" s="338"/>
      <c r="D720" s="338"/>
      <c r="E720" s="338"/>
      <c r="F720" s="338"/>
      <c r="G720" s="338"/>
      <c r="H720" s="340"/>
      <c r="I720" s="341"/>
      <c r="J720" s="342"/>
      <c r="K720" s="17"/>
      <c r="L720" s="17"/>
    </row>
    <row r="721" spans="1:12" ht="22.8" hidden="1">
      <c r="A721" s="337"/>
      <c r="B721" s="338"/>
      <c r="C721" s="338"/>
      <c r="D721" s="338"/>
      <c r="E721" s="338"/>
      <c r="F721" s="338"/>
      <c r="G721" s="338"/>
      <c r="H721" s="340"/>
      <c r="I721" s="341"/>
      <c r="J721" s="342"/>
      <c r="K721" s="17"/>
      <c r="L721" s="17"/>
    </row>
    <row r="722" spans="1:12" ht="22.8" hidden="1">
      <c r="A722" s="337"/>
      <c r="B722" s="338"/>
      <c r="C722" s="338"/>
      <c r="D722" s="338"/>
      <c r="E722" s="338"/>
      <c r="F722" s="338"/>
      <c r="G722" s="338"/>
      <c r="H722" s="340"/>
      <c r="I722" s="341"/>
      <c r="J722" s="342"/>
      <c r="K722" s="17"/>
      <c r="L722" s="17"/>
    </row>
    <row r="723" spans="1:12" ht="22.8">
      <c r="A723" s="391" t="s">
        <v>1100</v>
      </c>
      <c r="B723" s="391"/>
      <c r="C723" s="391"/>
      <c r="D723" s="391"/>
      <c r="E723" s="391"/>
      <c r="F723" s="391"/>
      <c r="G723" s="391"/>
      <c r="H723" s="333">
        <f>H11+H144+H179+H347+H497+H508+H514+H523+H554+H568+H579+H615+H638+H662</f>
        <v>1831380997.1799998</v>
      </c>
      <c r="I723" s="333">
        <f>I11+I144+I179+I347+I497+I508+I514+I523+I554+I568+I579+I615+I638+I662</f>
        <v>1542511124.7</v>
      </c>
      <c r="J723" s="333">
        <f>J11+J144+J179+J347+J497+J508+J514+J523+J554+J568+J579+J615+J638+J662</f>
        <v>1695322347.9100001</v>
      </c>
      <c r="K723" s="17"/>
      <c r="L723" s="17"/>
    </row>
    <row r="724" spans="1:12">
      <c r="H724" s="23"/>
      <c r="I724" s="23"/>
      <c r="J724" s="23"/>
    </row>
    <row r="725" spans="1:12">
      <c r="H725" s="23"/>
      <c r="I725" s="23"/>
      <c r="J725" s="23"/>
    </row>
  </sheetData>
  <mergeCells count="5">
    <mergeCell ref="I4:J4"/>
    <mergeCell ref="I6:J6"/>
    <mergeCell ref="A7:J7"/>
    <mergeCell ref="A8:J8"/>
    <mergeCell ref="A723:G723"/>
  </mergeCells>
  <pageMargins left="0.39374999999999999" right="0.39374999999999999" top="0.55833330000000003" bottom="0.51249999999999996" header="0.3" footer="0.3"/>
  <pageSetup paperSize="9" scale="43" fitToHeight="0" orientation="portrait" r:id="rId1"/>
  <headerFooter>
    <oddHeader>&amp;C&amp;P</oddHeader>
  </headerFooter>
  <rowBreaks count="1" manualBreakCount="1">
    <brk id="687" max="10" man="1"/>
  </rowBreaks>
</worksheet>
</file>

<file path=xl/worksheets/sheet5.xml><?xml version="1.0" encoding="utf-8"?>
<worksheet xmlns="http://schemas.openxmlformats.org/spreadsheetml/2006/main" xmlns:r="http://schemas.openxmlformats.org/officeDocument/2006/relationships">
  <sheetPr>
    <tabColor rgb="FF00B0F0"/>
    <pageSetUpPr fitToPage="1"/>
  </sheetPr>
  <dimension ref="A1:G20"/>
  <sheetViews>
    <sheetView view="pageBreakPreview" zoomScaleNormal="100" zoomScaleSheetLayoutView="100" workbookViewId="0">
      <selection activeCell="C5" sqref="C5"/>
    </sheetView>
  </sheetViews>
  <sheetFormatPr defaultRowHeight="13.2"/>
  <cols>
    <col min="1" max="1" width="8" customWidth="1"/>
    <col min="2" max="2" width="42.109375" customWidth="1"/>
    <col min="3" max="3" width="13.5546875" customWidth="1"/>
    <col min="4" max="4" width="14.88671875" customWidth="1"/>
    <col min="5" max="5" width="13.5546875" customWidth="1"/>
    <col min="6" max="6" width="11" customWidth="1"/>
    <col min="7" max="7" width="38.109375" customWidth="1"/>
    <col min="8" max="8" width="11.44140625" customWidth="1"/>
    <col min="9" max="9" width="11.33203125" customWidth="1"/>
    <col min="10" max="10" width="11.6640625" customWidth="1"/>
    <col min="257" max="257" width="8" customWidth="1"/>
    <col min="258" max="258" width="37.6640625" customWidth="1"/>
    <col min="259" max="259" width="13.5546875" customWidth="1"/>
    <col min="260" max="260" width="14.88671875" customWidth="1"/>
    <col min="261" max="261" width="13.88671875" customWidth="1"/>
    <col min="262" max="262" width="11" customWidth="1"/>
    <col min="263" max="263" width="38.109375" customWidth="1"/>
    <col min="264" max="264" width="11.44140625" customWidth="1"/>
    <col min="265" max="265" width="11.33203125" customWidth="1"/>
    <col min="266" max="266" width="11.6640625" customWidth="1"/>
    <col min="513" max="513" width="8" customWidth="1"/>
    <col min="514" max="514" width="37.6640625" customWidth="1"/>
    <col min="515" max="515" width="13.5546875" customWidth="1"/>
    <col min="516" max="516" width="14.88671875" customWidth="1"/>
    <col min="517" max="517" width="13.88671875" customWidth="1"/>
    <col min="518" max="518" width="11" customWidth="1"/>
    <col min="519" max="519" width="38.109375" customWidth="1"/>
    <col min="520" max="520" width="11.44140625" customWidth="1"/>
    <col min="521" max="521" width="11.33203125" customWidth="1"/>
    <col min="522" max="522" width="11.6640625" customWidth="1"/>
    <col min="769" max="769" width="8" customWidth="1"/>
    <col min="770" max="770" width="37.6640625" customWidth="1"/>
    <col min="771" max="771" width="13.5546875" customWidth="1"/>
    <col min="772" max="772" width="14.88671875" customWidth="1"/>
    <col min="773" max="773" width="13.88671875" customWidth="1"/>
    <col min="774" max="774" width="11" customWidth="1"/>
    <col min="775" max="775" width="38.109375" customWidth="1"/>
    <col min="776" max="776" width="11.44140625" customWidth="1"/>
    <col min="777" max="777" width="11.33203125" customWidth="1"/>
    <col min="778" max="778" width="11.6640625" customWidth="1"/>
    <col min="1025" max="1025" width="8" customWidth="1"/>
    <col min="1026" max="1026" width="37.6640625" customWidth="1"/>
    <col min="1027" max="1027" width="13.5546875" customWidth="1"/>
    <col min="1028" max="1028" width="14.88671875" customWidth="1"/>
    <col min="1029" max="1029" width="13.88671875" customWidth="1"/>
    <col min="1030" max="1030" width="11" customWidth="1"/>
    <col min="1031" max="1031" width="38.109375" customWidth="1"/>
    <col min="1032" max="1032" width="11.44140625" customWidth="1"/>
    <col min="1033" max="1033" width="11.33203125" customWidth="1"/>
    <col min="1034" max="1034" width="11.6640625" customWidth="1"/>
    <col min="1281" max="1281" width="8" customWidth="1"/>
    <col min="1282" max="1282" width="37.6640625" customWidth="1"/>
    <col min="1283" max="1283" width="13.5546875" customWidth="1"/>
    <col min="1284" max="1284" width="14.88671875" customWidth="1"/>
    <col min="1285" max="1285" width="13.88671875" customWidth="1"/>
    <col min="1286" max="1286" width="11" customWidth="1"/>
    <col min="1287" max="1287" width="38.109375" customWidth="1"/>
    <col min="1288" max="1288" width="11.44140625" customWidth="1"/>
    <col min="1289" max="1289" width="11.33203125" customWidth="1"/>
    <col min="1290" max="1290" width="11.6640625" customWidth="1"/>
    <col min="1537" max="1537" width="8" customWidth="1"/>
    <col min="1538" max="1538" width="37.6640625" customWidth="1"/>
    <col min="1539" max="1539" width="13.5546875" customWidth="1"/>
    <col min="1540" max="1540" width="14.88671875" customWidth="1"/>
    <col min="1541" max="1541" width="13.88671875" customWidth="1"/>
    <col min="1542" max="1542" width="11" customWidth="1"/>
    <col min="1543" max="1543" width="38.109375" customWidth="1"/>
    <col min="1544" max="1544" width="11.44140625" customWidth="1"/>
    <col min="1545" max="1545" width="11.33203125" customWidth="1"/>
    <col min="1546" max="1546" width="11.6640625" customWidth="1"/>
    <col min="1793" max="1793" width="8" customWidth="1"/>
    <col min="1794" max="1794" width="37.6640625" customWidth="1"/>
    <col min="1795" max="1795" width="13.5546875" customWidth="1"/>
    <col min="1796" max="1796" width="14.88671875" customWidth="1"/>
    <col min="1797" max="1797" width="13.88671875" customWidth="1"/>
    <col min="1798" max="1798" width="11" customWidth="1"/>
    <col min="1799" max="1799" width="38.109375" customWidth="1"/>
    <col min="1800" max="1800" width="11.44140625" customWidth="1"/>
    <col min="1801" max="1801" width="11.33203125" customWidth="1"/>
    <col min="1802" max="1802" width="11.6640625" customWidth="1"/>
    <col min="2049" max="2049" width="8" customWidth="1"/>
    <col min="2050" max="2050" width="37.6640625" customWidth="1"/>
    <col min="2051" max="2051" width="13.5546875" customWidth="1"/>
    <col min="2052" max="2052" width="14.88671875" customWidth="1"/>
    <col min="2053" max="2053" width="13.88671875" customWidth="1"/>
    <col min="2054" max="2054" width="11" customWidth="1"/>
    <col min="2055" max="2055" width="38.109375" customWidth="1"/>
    <col min="2056" max="2056" width="11.44140625" customWidth="1"/>
    <col min="2057" max="2057" width="11.33203125" customWidth="1"/>
    <col min="2058" max="2058" width="11.6640625" customWidth="1"/>
    <col min="2305" max="2305" width="8" customWidth="1"/>
    <col min="2306" max="2306" width="37.6640625" customWidth="1"/>
    <col min="2307" max="2307" width="13.5546875" customWidth="1"/>
    <col min="2308" max="2308" width="14.88671875" customWidth="1"/>
    <col min="2309" max="2309" width="13.88671875" customWidth="1"/>
    <col min="2310" max="2310" width="11" customWidth="1"/>
    <col min="2311" max="2311" width="38.109375" customWidth="1"/>
    <col min="2312" max="2312" width="11.44140625" customWidth="1"/>
    <col min="2313" max="2313" width="11.33203125" customWidth="1"/>
    <col min="2314" max="2314" width="11.6640625" customWidth="1"/>
    <col min="2561" max="2561" width="8" customWidth="1"/>
    <col min="2562" max="2562" width="37.6640625" customWidth="1"/>
    <col min="2563" max="2563" width="13.5546875" customWidth="1"/>
    <col min="2564" max="2564" width="14.88671875" customWidth="1"/>
    <col min="2565" max="2565" width="13.88671875" customWidth="1"/>
    <col min="2566" max="2566" width="11" customWidth="1"/>
    <col min="2567" max="2567" width="38.109375" customWidth="1"/>
    <col min="2568" max="2568" width="11.44140625" customWidth="1"/>
    <col min="2569" max="2569" width="11.33203125" customWidth="1"/>
    <col min="2570" max="2570" width="11.6640625" customWidth="1"/>
    <col min="2817" max="2817" width="8" customWidth="1"/>
    <col min="2818" max="2818" width="37.6640625" customWidth="1"/>
    <col min="2819" max="2819" width="13.5546875" customWidth="1"/>
    <col min="2820" max="2820" width="14.88671875" customWidth="1"/>
    <col min="2821" max="2821" width="13.88671875" customWidth="1"/>
    <col min="2822" max="2822" width="11" customWidth="1"/>
    <col min="2823" max="2823" width="38.109375" customWidth="1"/>
    <col min="2824" max="2824" width="11.44140625" customWidth="1"/>
    <col min="2825" max="2825" width="11.33203125" customWidth="1"/>
    <col min="2826" max="2826" width="11.6640625" customWidth="1"/>
    <col min="3073" max="3073" width="8" customWidth="1"/>
    <col min="3074" max="3074" width="37.6640625" customWidth="1"/>
    <col min="3075" max="3075" width="13.5546875" customWidth="1"/>
    <col min="3076" max="3076" width="14.88671875" customWidth="1"/>
    <col min="3077" max="3077" width="13.88671875" customWidth="1"/>
    <col min="3078" max="3078" width="11" customWidth="1"/>
    <col min="3079" max="3079" width="38.109375" customWidth="1"/>
    <col min="3080" max="3080" width="11.44140625" customWidth="1"/>
    <col min="3081" max="3081" width="11.33203125" customWidth="1"/>
    <col min="3082" max="3082" width="11.6640625" customWidth="1"/>
    <col min="3329" max="3329" width="8" customWidth="1"/>
    <col min="3330" max="3330" width="37.6640625" customWidth="1"/>
    <col min="3331" max="3331" width="13.5546875" customWidth="1"/>
    <col min="3332" max="3332" width="14.88671875" customWidth="1"/>
    <col min="3333" max="3333" width="13.88671875" customWidth="1"/>
    <col min="3334" max="3334" width="11" customWidth="1"/>
    <col min="3335" max="3335" width="38.109375" customWidth="1"/>
    <col min="3336" max="3336" width="11.44140625" customWidth="1"/>
    <col min="3337" max="3337" width="11.33203125" customWidth="1"/>
    <col min="3338" max="3338" width="11.6640625" customWidth="1"/>
    <col min="3585" max="3585" width="8" customWidth="1"/>
    <col min="3586" max="3586" width="37.6640625" customWidth="1"/>
    <col min="3587" max="3587" width="13.5546875" customWidth="1"/>
    <col min="3588" max="3588" width="14.88671875" customWidth="1"/>
    <col min="3589" max="3589" width="13.88671875" customWidth="1"/>
    <col min="3590" max="3590" width="11" customWidth="1"/>
    <col min="3591" max="3591" width="38.109375" customWidth="1"/>
    <col min="3592" max="3592" width="11.44140625" customWidth="1"/>
    <col min="3593" max="3593" width="11.33203125" customWidth="1"/>
    <col min="3594" max="3594" width="11.6640625" customWidth="1"/>
    <col min="3841" max="3841" width="8" customWidth="1"/>
    <col min="3842" max="3842" width="37.6640625" customWidth="1"/>
    <col min="3843" max="3843" width="13.5546875" customWidth="1"/>
    <col min="3844" max="3844" width="14.88671875" customWidth="1"/>
    <col min="3845" max="3845" width="13.88671875" customWidth="1"/>
    <col min="3846" max="3846" width="11" customWidth="1"/>
    <col min="3847" max="3847" width="38.109375" customWidth="1"/>
    <col min="3848" max="3848" width="11.44140625" customWidth="1"/>
    <col min="3849" max="3849" width="11.33203125" customWidth="1"/>
    <col min="3850" max="3850" width="11.6640625" customWidth="1"/>
    <col min="4097" max="4097" width="8" customWidth="1"/>
    <col min="4098" max="4098" width="37.6640625" customWidth="1"/>
    <col min="4099" max="4099" width="13.5546875" customWidth="1"/>
    <col min="4100" max="4100" width="14.88671875" customWidth="1"/>
    <col min="4101" max="4101" width="13.88671875" customWidth="1"/>
    <col min="4102" max="4102" width="11" customWidth="1"/>
    <col min="4103" max="4103" width="38.109375" customWidth="1"/>
    <col min="4104" max="4104" width="11.44140625" customWidth="1"/>
    <col min="4105" max="4105" width="11.33203125" customWidth="1"/>
    <col min="4106" max="4106" width="11.6640625" customWidth="1"/>
    <col min="4353" max="4353" width="8" customWidth="1"/>
    <col min="4354" max="4354" width="37.6640625" customWidth="1"/>
    <col min="4355" max="4355" width="13.5546875" customWidth="1"/>
    <col min="4356" max="4356" width="14.88671875" customWidth="1"/>
    <col min="4357" max="4357" width="13.88671875" customWidth="1"/>
    <col min="4358" max="4358" width="11" customWidth="1"/>
    <col min="4359" max="4359" width="38.109375" customWidth="1"/>
    <col min="4360" max="4360" width="11.44140625" customWidth="1"/>
    <col min="4361" max="4361" width="11.33203125" customWidth="1"/>
    <col min="4362" max="4362" width="11.6640625" customWidth="1"/>
    <col min="4609" max="4609" width="8" customWidth="1"/>
    <col min="4610" max="4610" width="37.6640625" customWidth="1"/>
    <col min="4611" max="4611" width="13.5546875" customWidth="1"/>
    <col min="4612" max="4612" width="14.88671875" customWidth="1"/>
    <col min="4613" max="4613" width="13.88671875" customWidth="1"/>
    <col min="4614" max="4614" width="11" customWidth="1"/>
    <col min="4615" max="4615" width="38.109375" customWidth="1"/>
    <col min="4616" max="4616" width="11.44140625" customWidth="1"/>
    <col min="4617" max="4617" width="11.33203125" customWidth="1"/>
    <col min="4618" max="4618" width="11.6640625" customWidth="1"/>
    <col min="4865" max="4865" width="8" customWidth="1"/>
    <col min="4866" max="4866" width="37.6640625" customWidth="1"/>
    <col min="4867" max="4867" width="13.5546875" customWidth="1"/>
    <col min="4868" max="4868" width="14.88671875" customWidth="1"/>
    <col min="4869" max="4869" width="13.88671875" customWidth="1"/>
    <col min="4870" max="4870" width="11" customWidth="1"/>
    <col min="4871" max="4871" width="38.109375" customWidth="1"/>
    <col min="4872" max="4872" width="11.44140625" customWidth="1"/>
    <col min="4873" max="4873" width="11.33203125" customWidth="1"/>
    <col min="4874" max="4874" width="11.6640625" customWidth="1"/>
    <col min="5121" max="5121" width="8" customWidth="1"/>
    <col min="5122" max="5122" width="37.6640625" customWidth="1"/>
    <col min="5123" max="5123" width="13.5546875" customWidth="1"/>
    <col min="5124" max="5124" width="14.88671875" customWidth="1"/>
    <col min="5125" max="5125" width="13.88671875" customWidth="1"/>
    <col min="5126" max="5126" width="11" customWidth="1"/>
    <col min="5127" max="5127" width="38.109375" customWidth="1"/>
    <col min="5128" max="5128" width="11.44140625" customWidth="1"/>
    <col min="5129" max="5129" width="11.33203125" customWidth="1"/>
    <col min="5130" max="5130" width="11.6640625" customWidth="1"/>
    <col min="5377" max="5377" width="8" customWidth="1"/>
    <col min="5378" max="5378" width="37.6640625" customWidth="1"/>
    <col min="5379" max="5379" width="13.5546875" customWidth="1"/>
    <col min="5380" max="5380" width="14.88671875" customWidth="1"/>
    <col min="5381" max="5381" width="13.88671875" customWidth="1"/>
    <col min="5382" max="5382" width="11" customWidth="1"/>
    <col min="5383" max="5383" width="38.109375" customWidth="1"/>
    <col min="5384" max="5384" width="11.44140625" customWidth="1"/>
    <col min="5385" max="5385" width="11.33203125" customWidth="1"/>
    <col min="5386" max="5386" width="11.6640625" customWidth="1"/>
    <col min="5633" max="5633" width="8" customWidth="1"/>
    <col min="5634" max="5634" width="37.6640625" customWidth="1"/>
    <col min="5635" max="5635" width="13.5546875" customWidth="1"/>
    <col min="5636" max="5636" width="14.88671875" customWidth="1"/>
    <col min="5637" max="5637" width="13.88671875" customWidth="1"/>
    <col min="5638" max="5638" width="11" customWidth="1"/>
    <col min="5639" max="5639" width="38.109375" customWidth="1"/>
    <col min="5640" max="5640" width="11.44140625" customWidth="1"/>
    <col min="5641" max="5641" width="11.33203125" customWidth="1"/>
    <col min="5642" max="5642" width="11.6640625" customWidth="1"/>
    <col min="5889" max="5889" width="8" customWidth="1"/>
    <col min="5890" max="5890" width="37.6640625" customWidth="1"/>
    <col min="5891" max="5891" width="13.5546875" customWidth="1"/>
    <col min="5892" max="5892" width="14.88671875" customWidth="1"/>
    <col min="5893" max="5893" width="13.88671875" customWidth="1"/>
    <col min="5894" max="5894" width="11" customWidth="1"/>
    <col min="5895" max="5895" width="38.109375" customWidth="1"/>
    <col min="5896" max="5896" width="11.44140625" customWidth="1"/>
    <col min="5897" max="5897" width="11.33203125" customWidth="1"/>
    <col min="5898" max="5898" width="11.6640625" customWidth="1"/>
    <col min="6145" max="6145" width="8" customWidth="1"/>
    <col min="6146" max="6146" width="37.6640625" customWidth="1"/>
    <col min="6147" max="6147" width="13.5546875" customWidth="1"/>
    <col min="6148" max="6148" width="14.88671875" customWidth="1"/>
    <col min="6149" max="6149" width="13.88671875" customWidth="1"/>
    <col min="6150" max="6150" width="11" customWidth="1"/>
    <col min="6151" max="6151" width="38.109375" customWidth="1"/>
    <col min="6152" max="6152" width="11.44140625" customWidth="1"/>
    <col min="6153" max="6153" width="11.33203125" customWidth="1"/>
    <col min="6154" max="6154" width="11.6640625" customWidth="1"/>
    <col min="6401" max="6401" width="8" customWidth="1"/>
    <col min="6402" max="6402" width="37.6640625" customWidth="1"/>
    <col min="6403" max="6403" width="13.5546875" customWidth="1"/>
    <col min="6404" max="6404" width="14.88671875" customWidth="1"/>
    <col min="6405" max="6405" width="13.88671875" customWidth="1"/>
    <col min="6406" max="6406" width="11" customWidth="1"/>
    <col min="6407" max="6407" width="38.109375" customWidth="1"/>
    <col min="6408" max="6408" width="11.44140625" customWidth="1"/>
    <col min="6409" max="6409" width="11.33203125" customWidth="1"/>
    <col min="6410" max="6410" width="11.6640625" customWidth="1"/>
    <col min="6657" max="6657" width="8" customWidth="1"/>
    <col min="6658" max="6658" width="37.6640625" customWidth="1"/>
    <col min="6659" max="6659" width="13.5546875" customWidth="1"/>
    <col min="6660" max="6660" width="14.88671875" customWidth="1"/>
    <col min="6661" max="6661" width="13.88671875" customWidth="1"/>
    <col min="6662" max="6662" width="11" customWidth="1"/>
    <col min="6663" max="6663" width="38.109375" customWidth="1"/>
    <col min="6664" max="6664" width="11.44140625" customWidth="1"/>
    <col min="6665" max="6665" width="11.33203125" customWidth="1"/>
    <col min="6666" max="6666" width="11.6640625" customWidth="1"/>
    <col min="6913" max="6913" width="8" customWidth="1"/>
    <col min="6914" max="6914" width="37.6640625" customWidth="1"/>
    <col min="6915" max="6915" width="13.5546875" customWidth="1"/>
    <col min="6916" max="6916" width="14.88671875" customWidth="1"/>
    <col min="6917" max="6917" width="13.88671875" customWidth="1"/>
    <col min="6918" max="6918" width="11" customWidth="1"/>
    <col min="6919" max="6919" width="38.109375" customWidth="1"/>
    <col min="6920" max="6920" width="11.44140625" customWidth="1"/>
    <col min="6921" max="6921" width="11.33203125" customWidth="1"/>
    <col min="6922" max="6922" width="11.6640625" customWidth="1"/>
    <col min="7169" max="7169" width="8" customWidth="1"/>
    <col min="7170" max="7170" width="37.6640625" customWidth="1"/>
    <col min="7171" max="7171" width="13.5546875" customWidth="1"/>
    <col min="7172" max="7172" width="14.88671875" customWidth="1"/>
    <col min="7173" max="7173" width="13.88671875" customWidth="1"/>
    <col min="7174" max="7174" width="11" customWidth="1"/>
    <col min="7175" max="7175" width="38.109375" customWidth="1"/>
    <col min="7176" max="7176" width="11.44140625" customWidth="1"/>
    <col min="7177" max="7177" width="11.33203125" customWidth="1"/>
    <col min="7178" max="7178" width="11.6640625" customWidth="1"/>
    <col min="7425" max="7425" width="8" customWidth="1"/>
    <col min="7426" max="7426" width="37.6640625" customWidth="1"/>
    <col min="7427" max="7427" width="13.5546875" customWidth="1"/>
    <col min="7428" max="7428" width="14.88671875" customWidth="1"/>
    <col min="7429" max="7429" width="13.88671875" customWidth="1"/>
    <col min="7430" max="7430" width="11" customWidth="1"/>
    <col min="7431" max="7431" width="38.109375" customWidth="1"/>
    <col min="7432" max="7432" width="11.44140625" customWidth="1"/>
    <col min="7433" max="7433" width="11.33203125" customWidth="1"/>
    <col min="7434" max="7434" width="11.6640625" customWidth="1"/>
    <col min="7681" max="7681" width="8" customWidth="1"/>
    <col min="7682" max="7682" width="37.6640625" customWidth="1"/>
    <col min="7683" max="7683" width="13.5546875" customWidth="1"/>
    <col min="7684" max="7684" width="14.88671875" customWidth="1"/>
    <col min="7685" max="7685" width="13.88671875" customWidth="1"/>
    <col min="7686" max="7686" width="11" customWidth="1"/>
    <col min="7687" max="7687" width="38.109375" customWidth="1"/>
    <col min="7688" max="7688" width="11.44140625" customWidth="1"/>
    <col min="7689" max="7689" width="11.33203125" customWidth="1"/>
    <col min="7690" max="7690" width="11.6640625" customWidth="1"/>
    <col min="7937" max="7937" width="8" customWidth="1"/>
    <col min="7938" max="7938" width="37.6640625" customWidth="1"/>
    <col min="7939" max="7939" width="13.5546875" customWidth="1"/>
    <col min="7940" max="7940" width="14.88671875" customWidth="1"/>
    <col min="7941" max="7941" width="13.88671875" customWidth="1"/>
    <col min="7942" max="7942" width="11" customWidth="1"/>
    <col min="7943" max="7943" width="38.109375" customWidth="1"/>
    <col min="7944" max="7944" width="11.44140625" customWidth="1"/>
    <col min="7945" max="7945" width="11.33203125" customWidth="1"/>
    <col min="7946" max="7946" width="11.6640625" customWidth="1"/>
    <col min="8193" max="8193" width="8" customWidth="1"/>
    <col min="8194" max="8194" width="37.6640625" customWidth="1"/>
    <col min="8195" max="8195" width="13.5546875" customWidth="1"/>
    <col min="8196" max="8196" width="14.88671875" customWidth="1"/>
    <col min="8197" max="8197" width="13.88671875" customWidth="1"/>
    <col min="8198" max="8198" width="11" customWidth="1"/>
    <col min="8199" max="8199" width="38.109375" customWidth="1"/>
    <col min="8200" max="8200" width="11.44140625" customWidth="1"/>
    <col min="8201" max="8201" width="11.33203125" customWidth="1"/>
    <col min="8202" max="8202" width="11.6640625" customWidth="1"/>
    <col min="8449" max="8449" width="8" customWidth="1"/>
    <col min="8450" max="8450" width="37.6640625" customWidth="1"/>
    <col min="8451" max="8451" width="13.5546875" customWidth="1"/>
    <col min="8452" max="8452" width="14.88671875" customWidth="1"/>
    <col min="8453" max="8453" width="13.88671875" customWidth="1"/>
    <col min="8454" max="8454" width="11" customWidth="1"/>
    <col min="8455" max="8455" width="38.109375" customWidth="1"/>
    <col min="8456" max="8456" width="11.44140625" customWidth="1"/>
    <col min="8457" max="8457" width="11.33203125" customWidth="1"/>
    <col min="8458" max="8458" width="11.6640625" customWidth="1"/>
    <col min="8705" max="8705" width="8" customWidth="1"/>
    <col min="8706" max="8706" width="37.6640625" customWidth="1"/>
    <col min="8707" max="8707" width="13.5546875" customWidth="1"/>
    <col min="8708" max="8708" width="14.88671875" customWidth="1"/>
    <col min="8709" max="8709" width="13.88671875" customWidth="1"/>
    <col min="8710" max="8710" width="11" customWidth="1"/>
    <col min="8711" max="8711" width="38.109375" customWidth="1"/>
    <col min="8712" max="8712" width="11.44140625" customWidth="1"/>
    <col min="8713" max="8713" width="11.33203125" customWidth="1"/>
    <col min="8714" max="8714" width="11.6640625" customWidth="1"/>
    <col min="8961" max="8961" width="8" customWidth="1"/>
    <col min="8962" max="8962" width="37.6640625" customWidth="1"/>
    <col min="8963" max="8963" width="13.5546875" customWidth="1"/>
    <col min="8964" max="8964" width="14.88671875" customWidth="1"/>
    <col min="8965" max="8965" width="13.88671875" customWidth="1"/>
    <col min="8966" max="8966" width="11" customWidth="1"/>
    <col min="8967" max="8967" width="38.109375" customWidth="1"/>
    <col min="8968" max="8968" width="11.44140625" customWidth="1"/>
    <col min="8969" max="8969" width="11.33203125" customWidth="1"/>
    <col min="8970" max="8970" width="11.6640625" customWidth="1"/>
    <col min="9217" max="9217" width="8" customWidth="1"/>
    <col min="9218" max="9218" width="37.6640625" customWidth="1"/>
    <col min="9219" max="9219" width="13.5546875" customWidth="1"/>
    <col min="9220" max="9220" width="14.88671875" customWidth="1"/>
    <col min="9221" max="9221" width="13.88671875" customWidth="1"/>
    <col min="9222" max="9222" width="11" customWidth="1"/>
    <col min="9223" max="9223" width="38.109375" customWidth="1"/>
    <col min="9224" max="9224" width="11.44140625" customWidth="1"/>
    <col min="9225" max="9225" width="11.33203125" customWidth="1"/>
    <col min="9226" max="9226" width="11.6640625" customWidth="1"/>
    <col min="9473" max="9473" width="8" customWidth="1"/>
    <col min="9474" max="9474" width="37.6640625" customWidth="1"/>
    <col min="9475" max="9475" width="13.5546875" customWidth="1"/>
    <col min="9476" max="9476" width="14.88671875" customWidth="1"/>
    <col min="9477" max="9477" width="13.88671875" customWidth="1"/>
    <col min="9478" max="9478" width="11" customWidth="1"/>
    <col min="9479" max="9479" width="38.109375" customWidth="1"/>
    <col min="9480" max="9480" width="11.44140625" customWidth="1"/>
    <col min="9481" max="9481" width="11.33203125" customWidth="1"/>
    <col min="9482" max="9482" width="11.6640625" customWidth="1"/>
    <col min="9729" max="9729" width="8" customWidth="1"/>
    <col min="9730" max="9730" width="37.6640625" customWidth="1"/>
    <col min="9731" max="9731" width="13.5546875" customWidth="1"/>
    <col min="9732" max="9732" width="14.88671875" customWidth="1"/>
    <col min="9733" max="9733" width="13.88671875" customWidth="1"/>
    <col min="9734" max="9734" width="11" customWidth="1"/>
    <col min="9735" max="9735" width="38.109375" customWidth="1"/>
    <col min="9736" max="9736" width="11.44140625" customWidth="1"/>
    <col min="9737" max="9737" width="11.33203125" customWidth="1"/>
    <col min="9738" max="9738" width="11.6640625" customWidth="1"/>
    <col min="9985" max="9985" width="8" customWidth="1"/>
    <col min="9986" max="9986" width="37.6640625" customWidth="1"/>
    <col min="9987" max="9987" width="13.5546875" customWidth="1"/>
    <col min="9988" max="9988" width="14.88671875" customWidth="1"/>
    <col min="9989" max="9989" width="13.88671875" customWidth="1"/>
    <col min="9990" max="9990" width="11" customWidth="1"/>
    <col min="9991" max="9991" width="38.109375" customWidth="1"/>
    <col min="9992" max="9992" width="11.44140625" customWidth="1"/>
    <col min="9993" max="9993" width="11.33203125" customWidth="1"/>
    <col min="9994" max="9994" width="11.6640625" customWidth="1"/>
    <col min="10241" max="10241" width="8" customWidth="1"/>
    <col min="10242" max="10242" width="37.6640625" customWidth="1"/>
    <col min="10243" max="10243" width="13.5546875" customWidth="1"/>
    <col min="10244" max="10244" width="14.88671875" customWidth="1"/>
    <col min="10245" max="10245" width="13.88671875" customWidth="1"/>
    <col min="10246" max="10246" width="11" customWidth="1"/>
    <col min="10247" max="10247" width="38.109375" customWidth="1"/>
    <col min="10248" max="10248" width="11.44140625" customWidth="1"/>
    <col min="10249" max="10249" width="11.33203125" customWidth="1"/>
    <col min="10250" max="10250" width="11.6640625" customWidth="1"/>
    <col min="10497" max="10497" width="8" customWidth="1"/>
    <col min="10498" max="10498" width="37.6640625" customWidth="1"/>
    <col min="10499" max="10499" width="13.5546875" customWidth="1"/>
    <col min="10500" max="10500" width="14.88671875" customWidth="1"/>
    <col min="10501" max="10501" width="13.88671875" customWidth="1"/>
    <col min="10502" max="10502" width="11" customWidth="1"/>
    <col min="10503" max="10503" width="38.109375" customWidth="1"/>
    <col min="10504" max="10504" width="11.44140625" customWidth="1"/>
    <col min="10505" max="10505" width="11.33203125" customWidth="1"/>
    <col min="10506" max="10506" width="11.6640625" customWidth="1"/>
    <col min="10753" max="10753" width="8" customWidth="1"/>
    <col min="10754" max="10754" width="37.6640625" customWidth="1"/>
    <col min="10755" max="10755" width="13.5546875" customWidth="1"/>
    <col min="10756" max="10756" width="14.88671875" customWidth="1"/>
    <col min="10757" max="10757" width="13.88671875" customWidth="1"/>
    <col min="10758" max="10758" width="11" customWidth="1"/>
    <col min="10759" max="10759" width="38.109375" customWidth="1"/>
    <col min="10760" max="10760" width="11.44140625" customWidth="1"/>
    <col min="10761" max="10761" width="11.33203125" customWidth="1"/>
    <col min="10762" max="10762" width="11.6640625" customWidth="1"/>
    <col min="11009" max="11009" width="8" customWidth="1"/>
    <col min="11010" max="11010" width="37.6640625" customWidth="1"/>
    <col min="11011" max="11011" width="13.5546875" customWidth="1"/>
    <col min="11012" max="11012" width="14.88671875" customWidth="1"/>
    <col min="11013" max="11013" width="13.88671875" customWidth="1"/>
    <col min="11014" max="11014" width="11" customWidth="1"/>
    <col min="11015" max="11015" width="38.109375" customWidth="1"/>
    <col min="11016" max="11016" width="11.44140625" customWidth="1"/>
    <col min="11017" max="11017" width="11.33203125" customWidth="1"/>
    <col min="11018" max="11018" width="11.6640625" customWidth="1"/>
    <col min="11265" max="11265" width="8" customWidth="1"/>
    <col min="11266" max="11266" width="37.6640625" customWidth="1"/>
    <col min="11267" max="11267" width="13.5546875" customWidth="1"/>
    <col min="11268" max="11268" width="14.88671875" customWidth="1"/>
    <col min="11269" max="11269" width="13.88671875" customWidth="1"/>
    <col min="11270" max="11270" width="11" customWidth="1"/>
    <col min="11271" max="11271" width="38.109375" customWidth="1"/>
    <col min="11272" max="11272" width="11.44140625" customWidth="1"/>
    <col min="11273" max="11273" width="11.33203125" customWidth="1"/>
    <col min="11274" max="11274" width="11.6640625" customWidth="1"/>
    <col min="11521" max="11521" width="8" customWidth="1"/>
    <col min="11522" max="11522" width="37.6640625" customWidth="1"/>
    <col min="11523" max="11523" width="13.5546875" customWidth="1"/>
    <col min="11524" max="11524" width="14.88671875" customWidth="1"/>
    <col min="11525" max="11525" width="13.88671875" customWidth="1"/>
    <col min="11526" max="11526" width="11" customWidth="1"/>
    <col min="11527" max="11527" width="38.109375" customWidth="1"/>
    <col min="11528" max="11528" width="11.44140625" customWidth="1"/>
    <col min="11529" max="11529" width="11.33203125" customWidth="1"/>
    <col min="11530" max="11530" width="11.6640625" customWidth="1"/>
    <col min="11777" max="11777" width="8" customWidth="1"/>
    <col min="11778" max="11778" width="37.6640625" customWidth="1"/>
    <col min="11779" max="11779" width="13.5546875" customWidth="1"/>
    <col min="11780" max="11780" width="14.88671875" customWidth="1"/>
    <col min="11781" max="11781" width="13.88671875" customWidth="1"/>
    <col min="11782" max="11782" width="11" customWidth="1"/>
    <col min="11783" max="11783" width="38.109375" customWidth="1"/>
    <col min="11784" max="11784" width="11.44140625" customWidth="1"/>
    <col min="11785" max="11785" width="11.33203125" customWidth="1"/>
    <col min="11786" max="11786" width="11.6640625" customWidth="1"/>
    <col min="12033" max="12033" width="8" customWidth="1"/>
    <col min="12034" max="12034" width="37.6640625" customWidth="1"/>
    <col min="12035" max="12035" width="13.5546875" customWidth="1"/>
    <col min="12036" max="12036" width="14.88671875" customWidth="1"/>
    <col min="12037" max="12037" width="13.88671875" customWidth="1"/>
    <col min="12038" max="12038" width="11" customWidth="1"/>
    <col min="12039" max="12039" width="38.109375" customWidth="1"/>
    <col min="12040" max="12040" width="11.44140625" customWidth="1"/>
    <col min="12041" max="12041" width="11.33203125" customWidth="1"/>
    <col min="12042" max="12042" width="11.6640625" customWidth="1"/>
    <col min="12289" max="12289" width="8" customWidth="1"/>
    <col min="12290" max="12290" width="37.6640625" customWidth="1"/>
    <col min="12291" max="12291" width="13.5546875" customWidth="1"/>
    <col min="12292" max="12292" width="14.88671875" customWidth="1"/>
    <col min="12293" max="12293" width="13.88671875" customWidth="1"/>
    <col min="12294" max="12294" width="11" customWidth="1"/>
    <col min="12295" max="12295" width="38.109375" customWidth="1"/>
    <col min="12296" max="12296" width="11.44140625" customWidth="1"/>
    <col min="12297" max="12297" width="11.33203125" customWidth="1"/>
    <col min="12298" max="12298" width="11.6640625" customWidth="1"/>
    <col min="12545" max="12545" width="8" customWidth="1"/>
    <col min="12546" max="12546" width="37.6640625" customWidth="1"/>
    <col min="12547" max="12547" width="13.5546875" customWidth="1"/>
    <col min="12548" max="12548" width="14.88671875" customWidth="1"/>
    <col min="12549" max="12549" width="13.88671875" customWidth="1"/>
    <col min="12550" max="12550" width="11" customWidth="1"/>
    <col min="12551" max="12551" width="38.109375" customWidth="1"/>
    <col min="12552" max="12552" width="11.44140625" customWidth="1"/>
    <col min="12553" max="12553" width="11.33203125" customWidth="1"/>
    <col min="12554" max="12554" width="11.6640625" customWidth="1"/>
    <col min="12801" max="12801" width="8" customWidth="1"/>
    <col min="12802" max="12802" width="37.6640625" customWidth="1"/>
    <col min="12803" max="12803" width="13.5546875" customWidth="1"/>
    <col min="12804" max="12804" width="14.88671875" customWidth="1"/>
    <col min="12805" max="12805" width="13.88671875" customWidth="1"/>
    <col min="12806" max="12806" width="11" customWidth="1"/>
    <col min="12807" max="12807" width="38.109375" customWidth="1"/>
    <col min="12808" max="12808" width="11.44140625" customWidth="1"/>
    <col min="12809" max="12809" width="11.33203125" customWidth="1"/>
    <col min="12810" max="12810" width="11.6640625" customWidth="1"/>
    <col min="13057" max="13057" width="8" customWidth="1"/>
    <col min="13058" max="13058" width="37.6640625" customWidth="1"/>
    <col min="13059" max="13059" width="13.5546875" customWidth="1"/>
    <col min="13060" max="13060" width="14.88671875" customWidth="1"/>
    <col min="13061" max="13061" width="13.88671875" customWidth="1"/>
    <col min="13062" max="13062" width="11" customWidth="1"/>
    <col min="13063" max="13063" width="38.109375" customWidth="1"/>
    <col min="13064" max="13064" width="11.44140625" customWidth="1"/>
    <col min="13065" max="13065" width="11.33203125" customWidth="1"/>
    <col min="13066" max="13066" width="11.6640625" customWidth="1"/>
    <col min="13313" max="13313" width="8" customWidth="1"/>
    <col min="13314" max="13314" width="37.6640625" customWidth="1"/>
    <col min="13315" max="13315" width="13.5546875" customWidth="1"/>
    <col min="13316" max="13316" width="14.88671875" customWidth="1"/>
    <col min="13317" max="13317" width="13.88671875" customWidth="1"/>
    <col min="13318" max="13318" width="11" customWidth="1"/>
    <col min="13319" max="13319" width="38.109375" customWidth="1"/>
    <col min="13320" max="13320" width="11.44140625" customWidth="1"/>
    <col min="13321" max="13321" width="11.33203125" customWidth="1"/>
    <col min="13322" max="13322" width="11.6640625" customWidth="1"/>
    <col min="13569" max="13569" width="8" customWidth="1"/>
    <col min="13570" max="13570" width="37.6640625" customWidth="1"/>
    <col min="13571" max="13571" width="13.5546875" customWidth="1"/>
    <col min="13572" max="13572" width="14.88671875" customWidth="1"/>
    <col min="13573" max="13573" width="13.88671875" customWidth="1"/>
    <col min="13574" max="13574" width="11" customWidth="1"/>
    <col min="13575" max="13575" width="38.109375" customWidth="1"/>
    <col min="13576" max="13576" width="11.44140625" customWidth="1"/>
    <col min="13577" max="13577" width="11.33203125" customWidth="1"/>
    <col min="13578" max="13578" width="11.6640625" customWidth="1"/>
    <col min="13825" max="13825" width="8" customWidth="1"/>
    <col min="13826" max="13826" width="37.6640625" customWidth="1"/>
    <col min="13827" max="13827" width="13.5546875" customWidth="1"/>
    <col min="13828" max="13828" width="14.88671875" customWidth="1"/>
    <col min="13829" max="13829" width="13.88671875" customWidth="1"/>
    <col min="13830" max="13830" width="11" customWidth="1"/>
    <col min="13831" max="13831" width="38.109375" customWidth="1"/>
    <col min="13832" max="13832" width="11.44140625" customWidth="1"/>
    <col min="13833" max="13833" width="11.33203125" customWidth="1"/>
    <col min="13834" max="13834" width="11.6640625" customWidth="1"/>
    <col min="14081" max="14081" width="8" customWidth="1"/>
    <col min="14082" max="14082" width="37.6640625" customWidth="1"/>
    <col min="14083" max="14083" width="13.5546875" customWidth="1"/>
    <col min="14084" max="14084" width="14.88671875" customWidth="1"/>
    <col min="14085" max="14085" width="13.88671875" customWidth="1"/>
    <col min="14086" max="14086" width="11" customWidth="1"/>
    <col min="14087" max="14087" width="38.109375" customWidth="1"/>
    <col min="14088" max="14088" width="11.44140625" customWidth="1"/>
    <col min="14089" max="14089" width="11.33203125" customWidth="1"/>
    <col min="14090" max="14090" width="11.6640625" customWidth="1"/>
    <col min="14337" max="14337" width="8" customWidth="1"/>
    <col min="14338" max="14338" width="37.6640625" customWidth="1"/>
    <col min="14339" max="14339" width="13.5546875" customWidth="1"/>
    <col min="14340" max="14340" width="14.88671875" customWidth="1"/>
    <col min="14341" max="14341" width="13.88671875" customWidth="1"/>
    <col min="14342" max="14342" width="11" customWidth="1"/>
    <col min="14343" max="14343" width="38.109375" customWidth="1"/>
    <col min="14344" max="14344" width="11.44140625" customWidth="1"/>
    <col min="14345" max="14345" width="11.33203125" customWidth="1"/>
    <col min="14346" max="14346" width="11.6640625" customWidth="1"/>
    <col min="14593" max="14593" width="8" customWidth="1"/>
    <col min="14594" max="14594" width="37.6640625" customWidth="1"/>
    <col min="14595" max="14595" width="13.5546875" customWidth="1"/>
    <col min="14596" max="14596" width="14.88671875" customWidth="1"/>
    <col min="14597" max="14597" width="13.88671875" customWidth="1"/>
    <col min="14598" max="14598" width="11" customWidth="1"/>
    <col min="14599" max="14599" width="38.109375" customWidth="1"/>
    <col min="14600" max="14600" width="11.44140625" customWidth="1"/>
    <col min="14601" max="14601" width="11.33203125" customWidth="1"/>
    <col min="14602" max="14602" width="11.6640625" customWidth="1"/>
    <col min="14849" max="14849" width="8" customWidth="1"/>
    <col min="14850" max="14850" width="37.6640625" customWidth="1"/>
    <col min="14851" max="14851" width="13.5546875" customWidth="1"/>
    <col min="14852" max="14852" width="14.88671875" customWidth="1"/>
    <col min="14853" max="14853" width="13.88671875" customWidth="1"/>
    <col min="14854" max="14854" width="11" customWidth="1"/>
    <col min="14855" max="14855" width="38.109375" customWidth="1"/>
    <col min="14856" max="14856" width="11.44140625" customWidth="1"/>
    <col min="14857" max="14857" width="11.33203125" customWidth="1"/>
    <col min="14858" max="14858" width="11.6640625" customWidth="1"/>
    <col min="15105" max="15105" width="8" customWidth="1"/>
    <col min="15106" max="15106" width="37.6640625" customWidth="1"/>
    <col min="15107" max="15107" width="13.5546875" customWidth="1"/>
    <col min="15108" max="15108" width="14.88671875" customWidth="1"/>
    <col min="15109" max="15109" width="13.88671875" customWidth="1"/>
    <col min="15110" max="15110" width="11" customWidth="1"/>
    <col min="15111" max="15111" width="38.109375" customWidth="1"/>
    <col min="15112" max="15112" width="11.44140625" customWidth="1"/>
    <col min="15113" max="15113" width="11.33203125" customWidth="1"/>
    <col min="15114" max="15114" width="11.6640625" customWidth="1"/>
    <col min="15361" max="15361" width="8" customWidth="1"/>
    <col min="15362" max="15362" width="37.6640625" customWidth="1"/>
    <col min="15363" max="15363" width="13.5546875" customWidth="1"/>
    <col min="15364" max="15364" width="14.88671875" customWidth="1"/>
    <col min="15365" max="15365" width="13.88671875" customWidth="1"/>
    <col min="15366" max="15366" width="11" customWidth="1"/>
    <col min="15367" max="15367" width="38.109375" customWidth="1"/>
    <col min="15368" max="15368" width="11.44140625" customWidth="1"/>
    <col min="15369" max="15369" width="11.33203125" customWidth="1"/>
    <col min="15370" max="15370" width="11.6640625" customWidth="1"/>
    <col min="15617" max="15617" width="8" customWidth="1"/>
    <col min="15618" max="15618" width="37.6640625" customWidth="1"/>
    <col min="15619" max="15619" width="13.5546875" customWidth="1"/>
    <col min="15620" max="15620" width="14.88671875" customWidth="1"/>
    <col min="15621" max="15621" width="13.88671875" customWidth="1"/>
    <col min="15622" max="15622" width="11" customWidth="1"/>
    <col min="15623" max="15623" width="38.109375" customWidth="1"/>
    <col min="15624" max="15624" width="11.44140625" customWidth="1"/>
    <col min="15625" max="15625" width="11.33203125" customWidth="1"/>
    <col min="15626" max="15626" width="11.6640625" customWidth="1"/>
    <col min="15873" max="15873" width="8" customWidth="1"/>
    <col min="15874" max="15874" width="37.6640625" customWidth="1"/>
    <col min="15875" max="15875" width="13.5546875" customWidth="1"/>
    <col min="15876" max="15876" width="14.88671875" customWidth="1"/>
    <col min="15877" max="15877" width="13.88671875" customWidth="1"/>
    <col min="15878" max="15878" width="11" customWidth="1"/>
    <col min="15879" max="15879" width="38.109375" customWidth="1"/>
    <col min="15880" max="15880" width="11.44140625" customWidth="1"/>
    <col min="15881" max="15881" width="11.33203125" customWidth="1"/>
    <col min="15882" max="15882" width="11.6640625" customWidth="1"/>
    <col min="16129" max="16129" width="8" customWidth="1"/>
    <col min="16130" max="16130" width="37.6640625" customWidth="1"/>
    <col min="16131" max="16131" width="13.5546875" customWidth="1"/>
    <col min="16132" max="16132" width="14.88671875" customWidth="1"/>
    <col min="16133" max="16133" width="13.88671875" customWidth="1"/>
    <col min="16134" max="16134" width="11" customWidth="1"/>
    <col min="16135" max="16135" width="38.109375" customWidth="1"/>
    <col min="16136" max="16136" width="11.44140625" customWidth="1"/>
    <col min="16137" max="16137" width="11.33203125" customWidth="1"/>
    <col min="16138" max="16138" width="11.6640625" customWidth="1"/>
  </cols>
  <sheetData>
    <row r="1" spans="1:7" ht="13.8">
      <c r="A1" s="30"/>
      <c r="B1" s="31"/>
      <c r="C1" s="392" t="s">
        <v>1283</v>
      </c>
      <c r="D1" s="392"/>
      <c r="E1" s="392"/>
      <c r="F1" s="32"/>
      <c r="G1" s="33"/>
    </row>
    <row r="2" spans="1:7" ht="13.8">
      <c r="A2" s="31"/>
      <c r="B2" s="31"/>
      <c r="C2" s="392" t="s">
        <v>1</v>
      </c>
      <c r="D2" s="392"/>
      <c r="E2" s="392"/>
      <c r="F2" s="32"/>
      <c r="G2" s="33"/>
    </row>
    <row r="3" spans="1:7" ht="13.8">
      <c r="A3" s="31"/>
      <c r="B3" s="31"/>
      <c r="C3" s="392" t="s">
        <v>2</v>
      </c>
      <c r="D3" s="392"/>
      <c r="E3" s="392"/>
      <c r="F3" s="32"/>
      <c r="G3" s="33"/>
    </row>
    <row r="4" spans="1:7" ht="13.8">
      <c r="A4" s="31"/>
      <c r="B4" s="31"/>
      <c r="C4" s="392" t="s">
        <v>1284</v>
      </c>
      <c r="D4" s="392"/>
      <c r="E4" s="392"/>
      <c r="F4" s="32"/>
      <c r="G4" s="33"/>
    </row>
    <row r="5" spans="1:7" ht="13.8">
      <c r="A5" s="31"/>
      <c r="B5" s="31"/>
      <c r="C5" s="31"/>
      <c r="D5" s="34"/>
      <c r="E5" s="34"/>
      <c r="F5" s="34"/>
      <c r="G5" s="33"/>
    </row>
    <row r="6" spans="1:7" ht="13.8">
      <c r="A6" s="31"/>
      <c r="B6" s="31"/>
      <c r="D6" s="34"/>
      <c r="E6" s="35" t="s">
        <v>1101</v>
      </c>
      <c r="F6" s="32"/>
      <c r="G6" s="33"/>
    </row>
    <row r="7" spans="1:7" ht="78" customHeight="1">
      <c r="A7" s="393" t="s">
        <v>1247</v>
      </c>
      <c r="B7" s="393"/>
      <c r="C7" s="393"/>
      <c r="D7" s="393"/>
      <c r="E7" s="393"/>
      <c r="F7" s="36"/>
      <c r="G7" s="36"/>
    </row>
    <row r="8" spans="1:7" ht="15" customHeight="1">
      <c r="A8" s="36"/>
      <c r="B8" s="36"/>
      <c r="C8" s="37"/>
      <c r="D8" s="36"/>
      <c r="E8" s="36" t="s">
        <v>1102</v>
      </c>
      <c r="F8" s="37"/>
      <c r="G8" s="33"/>
    </row>
    <row r="9" spans="1:7" ht="28.5" customHeight="1">
      <c r="A9" s="38" t="s">
        <v>1103</v>
      </c>
      <c r="B9" s="39" t="s">
        <v>1104</v>
      </c>
      <c r="C9" s="39">
        <v>2023</v>
      </c>
      <c r="D9" s="39">
        <v>2024</v>
      </c>
      <c r="E9" s="39">
        <v>2025</v>
      </c>
      <c r="F9" s="36"/>
      <c r="G9" s="40"/>
    </row>
    <row r="10" spans="1:7" ht="27.75" customHeight="1">
      <c r="A10" s="41">
        <v>1</v>
      </c>
      <c r="B10" s="42" t="s">
        <v>1105</v>
      </c>
      <c r="C10" s="43">
        <v>296600</v>
      </c>
      <c r="D10" s="43">
        <v>296600</v>
      </c>
      <c r="E10" s="43">
        <v>296600</v>
      </c>
      <c r="F10" s="44"/>
      <c r="G10" s="44"/>
    </row>
    <row r="11" spans="1:7" ht="27.6">
      <c r="A11" s="41">
        <v>2</v>
      </c>
      <c r="B11" s="42" t="s">
        <v>1106</v>
      </c>
      <c r="C11" s="43">
        <v>471000</v>
      </c>
      <c r="D11" s="43">
        <v>471000</v>
      </c>
      <c r="E11" s="43">
        <v>471000</v>
      </c>
      <c r="F11" s="44"/>
      <c r="G11" s="44"/>
    </row>
    <row r="12" spans="1:7" ht="29.25" customHeight="1">
      <c r="A12" s="41">
        <v>3</v>
      </c>
      <c r="B12" s="42" t="s">
        <v>1107</v>
      </c>
      <c r="C12" s="43">
        <v>510800</v>
      </c>
      <c r="D12" s="43">
        <v>510800</v>
      </c>
      <c r="E12" s="43">
        <v>510800</v>
      </c>
      <c r="F12" s="44"/>
      <c r="G12" s="44"/>
    </row>
    <row r="13" spans="1:7" ht="27.6">
      <c r="A13" s="41">
        <v>4</v>
      </c>
      <c r="B13" s="45" t="s">
        <v>1108</v>
      </c>
      <c r="C13" s="43">
        <v>915300</v>
      </c>
      <c r="D13" s="43">
        <v>915300</v>
      </c>
      <c r="E13" s="43">
        <v>915300</v>
      </c>
      <c r="F13" s="44"/>
      <c r="G13" s="44"/>
    </row>
    <row r="14" spans="1:7" ht="41.4">
      <c r="A14" s="41">
        <v>5</v>
      </c>
      <c r="B14" s="42" t="s">
        <v>1109</v>
      </c>
      <c r="C14" s="43">
        <v>886700</v>
      </c>
      <c r="D14" s="43">
        <v>886700</v>
      </c>
      <c r="E14" s="43">
        <v>886700</v>
      </c>
      <c r="F14" s="44"/>
      <c r="G14" s="44"/>
    </row>
    <row r="15" spans="1:7" ht="27.75" customHeight="1">
      <c r="A15" s="41">
        <v>6</v>
      </c>
      <c r="B15" s="42" t="s">
        <v>1110</v>
      </c>
      <c r="C15" s="43">
        <v>369200</v>
      </c>
      <c r="D15" s="43">
        <v>369200</v>
      </c>
      <c r="E15" s="43">
        <v>369200</v>
      </c>
      <c r="F15" s="44"/>
      <c r="G15" s="44"/>
    </row>
    <row r="16" spans="1:7" ht="13.8">
      <c r="A16" s="46"/>
      <c r="B16" s="46" t="s">
        <v>1111</v>
      </c>
      <c r="C16" s="47">
        <f>SUM(C10:C15)</f>
        <v>3449600</v>
      </c>
      <c r="D16" s="47">
        <f>SUM(D10:D15)</f>
        <v>3449600</v>
      </c>
      <c r="E16" s="47">
        <f>SUM(E10:E15)</f>
        <v>3449600</v>
      </c>
      <c r="F16" s="48"/>
      <c r="G16" s="48"/>
    </row>
    <row r="17" spans="3:7">
      <c r="C17" s="49"/>
      <c r="D17" s="50"/>
      <c r="E17" s="50"/>
      <c r="F17" s="33"/>
      <c r="G17" s="33"/>
    </row>
    <row r="18" spans="3:7">
      <c r="D18" s="33"/>
      <c r="E18" s="33"/>
      <c r="F18" s="33"/>
      <c r="G18" s="33"/>
    </row>
    <row r="19" spans="3:7">
      <c r="D19" s="33"/>
      <c r="E19" s="33"/>
      <c r="F19" s="33"/>
      <c r="G19" s="33"/>
    </row>
    <row r="20" spans="3:7">
      <c r="D20" s="33"/>
      <c r="E20" s="33"/>
      <c r="F20" s="33"/>
      <c r="G20" s="33"/>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sheetPr>
    <tabColor rgb="FF00B0F0"/>
  </sheetPr>
  <dimension ref="A1:E22"/>
  <sheetViews>
    <sheetView view="pageBreakPreview" zoomScale="90" zoomScaleNormal="100" zoomScaleSheetLayoutView="90" workbookViewId="0">
      <selection activeCell="D5" sqref="D5"/>
    </sheetView>
  </sheetViews>
  <sheetFormatPr defaultRowHeight="13.2"/>
  <cols>
    <col min="1" max="1" width="5.88671875" customWidth="1"/>
    <col min="2" max="2" width="36.5546875" customWidth="1"/>
    <col min="3" max="3" width="16.6640625" customWidth="1"/>
    <col min="4" max="4" width="17.6640625" customWidth="1"/>
    <col min="5" max="5" width="21.33203125" customWidth="1"/>
    <col min="258" max="258" width="37.6640625" customWidth="1"/>
    <col min="259" max="259" width="13.44140625" customWidth="1"/>
    <col min="260" max="260" width="13.109375" customWidth="1"/>
    <col min="261" max="261" width="12.6640625" customWidth="1"/>
    <col min="514" max="514" width="37.6640625" customWidth="1"/>
    <col min="515" max="515" width="13.44140625" customWidth="1"/>
    <col min="516" max="516" width="13.109375" customWidth="1"/>
    <col min="517" max="517" width="12.6640625" customWidth="1"/>
    <col min="770" max="770" width="37.6640625" customWidth="1"/>
    <col min="771" max="771" width="13.44140625" customWidth="1"/>
    <col min="772" max="772" width="13.109375" customWidth="1"/>
    <col min="773" max="773" width="12.6640625" customWidth="1"/>
    <col min="1026" max="1026" width="37.6640625" customWidth="1"/>
    <col min="1027" max="1027" width="13.44140625" customWidth="1"/>
    <col min="1028" max="1028" width="13.109375" customWidth="1"/>
    <col min="1029" max="1029" width="12.6640625" customWidth="1"/>
    <col min="1282" max="1282" width="37.6640625" customWidth="1"/>
    <col min="1283" max="1283" width="13.44140625" customWidth="1"/>
    <col min="1284" max="1284" width="13.109375" customWidth="1"/>
    <col min="1285" max="1285" width="12.6640625" customWidth="1"/>
    <col min="1538" max="1538" width="37.6640625" customWidth="1"/>
    <col min="1539" max="1539" width="13.44140625" customWidth="1"/>
    <col min="1540" max="1540" width="13.109375" customWidth="1"/>
    <col min="1541" max="1541" width="12.6640625" customWidth="1"/>
    <col min="1794" max="1794" width="37.6640625" customWidth="1"/>
    <col min="1795" max="1795" width="13.44140625" customWidth="1"/>
    <col min="1796" max="1796" width="13.109375" customWidth="1"/>
    <col min="1797" max="1797" width="12.6640625" customWidth="1"/>
    <col min="2050" max="2050" width="37.6640625" customWidth="1"/>
    <col min="2051" max="2051" width="13.44140625" customWidth="1"/>
    <col min="2052" max="2052" width="13.109375" customWidth="1"/>
    <col min="2053" max="2053" width="12.6640625" customWidth="1"/>
    <col min="2306" max="2306" width="37.6640625" customWidth="1"/>
    <col min="2307" max="2307" width="13.44140625" customWidth="1"/>
    <col min="2308" max="2308" width="13.109375" customWidth="1"/>
    <col min="2309" max="2309" width="12.6640625" customWidth="1"/>
    <col min="2562" max="2562" width="37.6640625" customWidth="1"/>
    <col min="2563" max="2563" width="13.44140625" customWidth="1"/>
    <col min="2564" max="2564" width="13.109375" customWidth="1"/>
    <col min="2565" max="2565" width="12.6640625" customWidth="1"/>
    <col min="2818" max="2818" width="37.6640625" customWidth="1"/>
    <col min="2819" max="2819" width="13.44140625" customWidth="1"/>
    <col min="2820" max="2820" width="13.109375" customWidth="1"/>
    <col min="2821" max="2821" width="12.6640625" customWidth="1"/>
    <col min="3074" max="3074" width="37.6640625" customWidth="1"/>
    <col min="3075" max="3075" width="13.44140625" customWidth="1"/>
    <col min="3076" max="3076" width="13.109375" customWidth="1"/>
    <col min="3077" max="3077" width="12.6640625" customWidth="1"/>
    <col min="3330" max="3330" width="37.6640625" customWidth="1"/>
    <col min="3331" max="3331" width="13.44140625" customWidth="1"/>
    <col min="3332" max="3332" width="13.109375" customWidth="1"/>
    <col min="3333" max="3333" width="12.6640625" customWidth="1"/>
    <col min="3586" max="3586" width="37.6640625" customWidth="1"/>
    <col min="3587" max="3587" width="13.44140625" customWidth="1"/>
    <col min="3588" max="3588" width="13.109375" customWidth="1"/>
    <col min="3589" max="3589" width="12.6640625" customWidth="1"/>
    <col min="3842" max="3842" width="37.6640625" customWidth="1"/>
    <col min="3843" max="3843" width="13.44140625" customWidth="1"/>
    <col min="3844" max="3844" width="13.109375" customWidth="1"/>
    <col min="3845" max="3845" width="12.6640625" customWidth="1"/>
    <col min="4098" max="4098" width="37.6640625" customWidth="1"/>
    <col min="4099" max="4099" width="13.44140625" customWidth="1"/>
    <col min="4100" max="4100" width="13.109375" customWidth="1"/>
    <col min="4101" max="4101" width="12.6640625" customWidth="1"/>
    <col min="4354" max="4354" width="37.6640625" customWidth="1"/>
    <col min="4355" max="4355" width="13.44140625" customWidth="1"/>
    <col min="4356" max="4356" width="13.109375" customWidth="1"/>
    <col min="4357" max="4357" width="12.6640625" customWidth="1"/>
    <col min="4610" max="4610" width="37.6640625" customWidth="1"/>
    <col min="4611" max="4611" width="13.44140625" customWidth="1"/>
    <col min="4612" max="4612" width="13.109375" customWidth="1"/>
    <col min="4613" max="4613" width="12.6640625" customWidth="1"/>
    <col min="4866" max="4866" width="37.6640625" customWidth="1"/>
    <col min="4867" max="4867" width="13.44140625" customWidth="1"/>
    <col min="4868" max="4868" width="13.109375" customWidth="1"/>
    <col min="4869" max="4869" width="12.6640625" customWidth="1"/>
    <col min="5122" max="5122" width="37.6640625" customWidth="1"/>
    <col min="5123" max="5123" width="13.44140625" customWidth="1"/>
    <col min="5124" max="5124" width="13.109375" customWidth="1"/>
    <col min="5125" max="5125" width="12.6640625" customWidth="1"/>
    <col min="5378" max="5378" width="37.6640625" customWidth="1"/>
    <col min="5379" max="5379" width="13.44140625" customWidth="1"/>
    <col min="5380" max="5380" width="13.109375" customWidth="1"/>
    <col min="5381" max="5381" width="12.6640625" customWidth="1"/>
    <col min="5634" max="5634" width="37.6640625" customWidth="1"/>
    <col min="5635" max="5635" width="13.44140625" customWidth="1"/>
    <col min="5636" max="5636" width="13.109375" customWidth="1"/>
    <col min="5637" max="5637" width="12.6640625" customWidth="1"/>
    <col min="5890" max="5890" width="37.6640625" customWidth="1"/>
    <col min="5891" max="5891" width="13.44140625" customWidth="1"/>
    <col min="5892" max="5892" width="13.109375" customWidth="1"/>
    <col min="5893" max="5893" width="12.6640625" customWidth="1"/>
    <col min="6146" max="6146" width="37.6640625" customWidth="1"/>
    <col min="6147" max="6147" width="13.44140625" customWidth="1"/>
    <col min="6148" max="6148" width="13.109375" customWidth="1"/>
    <col min="6149" max="6149" width="12.6640625" customWidth="1"/>
    <col min="6402" max="6402" width="37.6640625" customWidth="1"/>
    <col min="6403" max="6403" width="13.44140625" customWidth="1"/>
    <col min="6404" max="6404" width="13.109375" customWidth="1"/>
    <col min="6405" max="6405" width="12.6640625" customWidth="1"/>
    <col min="6658" max="6658" width="37.6640625" customWidth="1"/>
    <col min="6659" max="6659" width="13.44140625" customWidth="1"/>
    <col min="6660" max="6660" width="13.109375" customWidth="1"/>
    <col min="6661" max="6661" width="12.6640625" customWidth="1"/>
    <col min="6914" max="6914" width="37.6640625" customWidth="1"/>
    <col min="6915" max="6915" width="13.44140625" customWidth="1"/>
    <col min="6916" max="6916" width="13.109375" customWidth="1"/>
    <col min="6917" max="6917" width="12.6640625" customWidth="1"/>
    <col min="7170" max="7170" width="37.6640625" customWidth="1"/>
    <col min="7171" max="7171" width="13.44140625" customWidth="1"/>
    <col min="7172" max="7172" width="13.109375" customWidth="1"/>
    <col min="7173" max="7173" width="12.6640625" customWidth="1"/>
    <col min="7426" max="7426" width="37.6640625" customWidth="1"/>
    <col min="7427" max="7427" width="13.44140625" customWidth="1"/>
    <col min="7428" max="7428" width="13.109375" customWidth="1"/>
    <col min="7429" max="7429" width="12.6640625" customWidth="1"/>
    <col min="7682" max="7682" width="37.6640625" customWidth="1"/>
    <col min="7683" max="7683" width="13.44140625" customWidth="1"/>
    <col min="7684" max="7684" width="13.109375" customWidth="1"/>
    <col min="7685" max="7685" width="12.6640625" customWidth="1"/>
    <col min="7938" max="7938" width="37.6640625" customWidth="1"/>
    <col min="7939" max="7939" width="13.44140625" customWidth="1"/>
    <col min="7940" max="7940" width="13.109375" customWidth="1"/>
    <col min="7941" max="7941" width="12.6640625" customWidth="1"/>
    <col min="8194" max="8194" width="37.6640625" customWidth="1"/>
    <col min="8195" max="8195" width="13.44140625" customWidth="1"/>
    <col min="8196" max="8196" width="13.109375" customWidth="1"/>
    <col min="8197" max="8197" width="12.6640625" customWidth="1"/>
    <col min="8450" max="8450" width="37.6640625" customWidth="1"/>
    <col min="8451" max="8451" width="13.44140625" customWidth="1"/>
    <col min="8452" max="8452" width="13.109375" customWidth="1"/>
    <col min="8453" max="8453" width="12.6640625" customWidth="1"/>
    <col min="8706" max="8706" width="37.6640625" customWidth="1"/>
    <col min="8707" max="8707" width="13.44140625" customWidth="1"/>
    <col min="8708" max="8708" width="13.109375" customWidth="1"/>
    <col min="8709" max="8709" width="12.6640625" customWidth="1"/>
    <col min="8962" max="8962" width="37.6640625" customWidth="1"/>
    <col min="8963" max="8963" width="13.44140625" customWidth="1"/>
    <col min="8964" max="8964" width="13.109375" customWidth="1"/>
    <col min="8965" max="8965" width="12.6640625" customWidth="1"/>
    <col min="9218" max="9218" width="37.6640625" customWidth="1"/>
    <col min="9219" max="9219" width="13.44140625" customWidth="1"/>
    <col min="9220" max="9220" width="13.109375" customWidth="1"/>
    <col min="9221" max="9221" width="12.6640625" customWidth="1"/>
    <col min="9474" max="9474" width="37.6640625" customWidth="1"/>
    <col min="9475" max="9475" width="13.44140625" customWidth="1"/>
    <col min="9476" max="9476" width="13.109375" customWidth="1"/>
    <col min="9477" max="9477" width="12.6640625" customWidth="1"/>
    <col min="9730" max="9730" width="37.6640625" customWidth="1"/>
    <col min="9731" max="9731" width="13.44140625" customWidth="1"/>
    <col min="9732" max="9732" width="13.109375" customWidth="1"/>
    <col min="9733" max="9733" width="12.6640625" customWidth="1"/>
    <col min="9986" max="9986" width="37.6640625" customWidth="1"/>
    <col min="9987" max="9987" width="13.44140625" customWidth="1"/>
    <col min="9988" max="9988" width="13.109375" customWidth="1"/>
    <col min="9989" max="9989" width="12.6640625" customWidth="1"/>
    <col min="10242" max="10242" width="37.6640625" customWidth="1"/>
    <col min="10243" max="10243" width="13.44140625" customWidth="1"/>
    <col min="10244" max="10244" width="13.109375" customWidth="1"/>
    <col min="10245" max="10245" width="12.6640625" customWidth="1"/>
    <col min="10498" max="10498" width="37.6640625" customWidth="1"/>
    <col min="10499" max="10499" width="13.44140625" customWidth="1"/>
    <col min="10500" max="10500" width="13.109375" customWidth="1"/>
    <col min="10501" max="10501" width="12.6640625" customWidth="1"/>
    <col min="10754" max="10754" width="37.6640625" customWidth="1"/>
    <col min="10755" max="10755" width="13.44140625" customWidth="1"/>
    <col min="10756" max="10756" width="13.109375" customWidth="1"/>
    <col min="10757" max="10757" width="12.6640625" customWidth="1"/>
    <col min="11010" max="11010" width="37.6640625" customWidth="1"/>
    <col min="11011" max="11011" width="13.44140625" customWidth="1"/>
    <col min="11012" max="11012" width="13.109375" customWidth="1"/>
    <col min="11013" max="11013" width="12.6640625" customWidth="1"/>
    <col min="11266" max="11266" width="37.6640625" customWidth="1"/>
    <col min="11267" max="11267" width="13.44140625" customWidth="1"/>
    <col min="11268" max="11268" width="13.109375" customWidth="1"/>
    <col min="11269" max="11269" width="12.6640625" customWidth="1"/>
    <col min="11522" max="11522" width="37.6640625" customWidth="1"/>
    <col min="11523" max="11523" width="13.44140625" customWidth="1"/>
    <col min="11524" max="11524" width="13.109375" customWidth="1"/>
    <col min="11525" max="11525" width="12.6640625" customWidth="1"/>
    <col min="11778" max="11778" width="37.6640625" customWidth="1"/>
    <col min="11779" max="11779" width="13.44140625" customWidth="1"/>
    <col min="11780" max="11780" width="13.109375" customWidth="1"/>
    <col min="11781" max="11781" width="12.6640625" customWidth="1"/>
    <col min="12034" max="12034" width="37.6640625" customWidth="1"/>
    <col min="12035" max="12035" width="13.44140625" customWidth="1"/>
    <col min="12036" max="12036" width="13.109375" customWidth="1"/>
    <col min="12037" max="12037" width="12.6640625" customWidth="1"/>
    <col min="12290" max="12290" width="37.6640625" customWidth="1"/>
    <col min="12291" max="12291" width="13.44140625" customWidth="1"/>
    <col min="12292" max="12292" width="13.109375" customWidth="1"/>
    <col min="12293" max="12293" width="12.6640625" customWidth="1"/>
    <col min="12546" max="12546" width="37.6640625" customWidth="1"/>
    <col min="12547" max="12547" width="13.44140625" customWidth="1"/>
    <col min="12548" max="12548" width="13.109375" customWidth="1"/>
    <col min="12549" max="12549" width="12.6640625" customWidth="1"/>
    <col min="12802" max="12802" width="37.6640625" customWidth="1"/>
    <col min="12803" max="12803" width="13.44140625" customWidth="1"/>
    <col min="12804" max="12804" width="13.109375" customWidth="1"/>
    <col min="12805" max="12805" width="12.6640625" customWidth="1"/>
    <col min="13058" max="13058" width="37.6640625" customWidth="1"/>
    <col min="13059" max="13059" width="13.44140625" customWidth="1"/>
    <col min="13060" max="13060" width="13.109375" customWidth="1"/>
    <col min="13061" max="13061" width="12.6640625" customWidth="1"/>
    <col min="13314" max="13314" width="37.6640625" customWidth="1"/>
    <col min="13315" max="13315" width="13.44140625" customWidth="1"/>
    <col min="13316" max="13316" width="13.109375" customWidth="1"/>
    <col min="13317" max="13317" width="12.6640625" customWidth="1"/>
    <col min="13570" max="13570" width="37.6640625" customWidth="1"/>
    <col min="13571" max="13571" width="13.44140625" customWidth="1"/>
    <col min="13572" max="13572" width="13.109375" customWidth="1"/>
    <col min="13573" max="13573" width="12.6640625" customWidth="1"/>
    <col min="13826" max="13826" width="37.6640625" customWidth="1"/>
    <col min="13827" max="13827" width="13.44140625" customWidth="1"/>
    <col min="13828" max="13828" width="13.109375" customWidth="1"/>
    <col min="13829" max="13829" width="12.6640625" customWidth="1"/>
    <col min="14082" max="14082" width="37.6640625" customWidth="1"/>
    <col min="14083" max="14083" width="13.44140625" customWidth="1"/>
    <col min="14084" max="14084" width="13.109375" customWidth="1"/>
    <col min="14085" max="14085" width="12.6640625" customWidth="1"/>
    <col min="14338" max="14338" width="37.6640625" customWidth="1"/>
    <col min="14339" max="14339" width="13.44140625" customWidth="1"/>
    <col min="14340" max="14340" width="13.109375" customWidth="1"/>
    <col min="14341" max="14341" width="12.6640625" customWidth="1"/>
    <col min="14594" max="14594" width="37.6640625" customWidth="1"/>
    <col min="14595" max="14595" width="13.44140625" customWidth="1"/>
    <col min="14596" max="14596" width="13.109375" customWidth="1"/>
    <col min="14597" max="14597" width="12.6640625" customWidth="1"/>
    <col min="14850" max="14850" width="37.6640625" customWidth="1"/>
    <col min="14851" max="14851" width="13.44140625" customWidth="1"/>
    <col min="14852" max="14852" width="13.109375" customWidth="1"/>
    <col min="14853" max="14853" width="12.6640625" customWidth="1"/>
    <col min="15106" max="15106" width="37.6640625" customWidth="1"/>
    <col min="15107" max="15107" width="13.44140625" customWidth="1"/>
    <col min="15108" max="15108" width="13.109375" customWidth="1"/>
    <col min="15109" max="15109" width="12.6640625" customWidth="1"/>
    <col min="15362" max="15362" width="37.6640625" customWidth="1"/>
    <col min="15363" max="15363" width="13.44140625" customWidth="1"/>
    <col min="15364" max="15364" width="13.109375" customWidth="1"/>
    <col min="15365" max="15365" width="12.6640625" customWidth="1"/>
    <col min="15618" max="15618" width="37.6640625" customWidth="1"/>
    <col min="15619" max="15619" width="13.44140625" customWidth="1"/>
    <col min="15620" max="15620" width="13.109375" customWidth="1"/>
    <col min="15621" max="15621" width="12.6640625" customWidth="1"/>
    <col min="15874" max="15874" width="37.6640625" customWidth="1"/>
    <col min="15875" max="15875" width="13.44140625" customWidth="1"/>
    <col min="15876" max="15876" width="13.109375" customWidth="1"/>
    <col min="15877" max="15877" width="12.6640625" customWidth="1"/>
    <col min="16130" max="16130" width="37.6640625" customWidth="1"/>
    <col min="16131" max="16131" width="13.44140625" customWidth="1"/>
    <col min="16132" max="16132" width="13.109375" customWidth="1"/>
    <col min="16133" max="16133" width="12.6640625" customWidth="1"/>
  </cols>
  <sheetData>
    <row r="1" spans="1:5" ht="13.8">
      <c r="A1" s="51"/>
      <c r="B1" s="52"/>
      <c r="C1" s="362"/>
      <c r="D1" s="362" t="s">
        <v>1283</v>
      </c>
      <c r="E1" s="362"/>
    </row>
    <row r="2" spans="1:5" ht="13.8">
      <c r="A2" s="52"/>
      <c r="B2" s="52"/>
      <c r="C2" s="362"/>
      <c r="D2" s="362" t="s">
        <v>1</v>
      </c>
      <c r="E2" s="362"/>
    </row>
    <row r="3" spans="1:5" ht="13.8">
      <c r="A3" s="52"/>
      <c r="B3" s="52"/>
      <c r="C3" s="362"/>
      <c r="D3" s="362" t="s">
        <v>2</v>
      </c>
      <c r="E3" s="362"/>
    </row>
    <row r="4" spans="1:5" ht="13.8">
      <c r="A4" s="52"/>
      <c r="B4" s="52"/>
      <c r="C4" s="362"/>
      <c r="D4" s="362" t="s">
        <v>1280</v>
      </c>
      <c r="E4" s="362"/>
    </row>
    <row r="5" spans="1:5" ht="13.8">
      <c r="A5" s="52"/>
      <c r="B5" s="52"/>
      <c r="C5" s="52"/>
    </row>
    <row r="6" spans="1:5" ht="13.8">
      <c r="A6" s="52"/>
      <c r="B6" s="52"/>
      <c r="C6" s="53"/>
    </row>
    <row r="7" spans="1:5" ht="13.8">
      <c r="A7" s="54"/>
      <c r="B7" s="52"/>
      <c r="C7" s="53"/>
      <c r="E7" s="53" t="s">
        <v>1112</v>
      </c>
    </row>
    <row r="8" spans="1:5" ht="13.8">
      <c r="A8" s="54"/>
      <c r="B8" s="52"/>
      <c r="C8" s="53"/>
      <c r="E8" s="53"/>
    </row>
    <row r="9" spans="1:5" ht="72" customHeight="1">
      <c r="A9" s="396" t="s">
        <v>1248</v>
      </c>
      <c r="B9" s="396"/>
      <c r="C9" s="396"/>
      <c r="D9" s="396"/>
      <c r="E9" s="396"/>
    </row>
    <row r="10" spans="1:5" ht="13.8">
      <c r="A10" s="55"/>
      <c r="B10" s="55"/>
      <c r="C10" s="56"/>
      <c r="D10" s="57"/>
      <c r="E10" s="57"/>
    </row>
    <row r="11" spans="1:5" ht="14.25" customHeight="1">
      <c r="A11" s="397" t="s">
        <v>1103</v>
      </c>
      <c r="B11" s="397" t="s">
        <v>1104</v>
      </c>
      <c r="C11" s="400" t="s">
        <v>1113</v>
      </c>
      <c r="D11" s="401"/>
      <c r="E11" s="402"/>
    </row>
    <row r="12" spans="1:5" ht="12.75" customHeight="1">
      <c r="A12" s="398"/>
      <c r="B12" s="398"/>
      <c r="C12" s="394">
        <v>2023</v>
      </c>
      <c r="D12" s="394">
        <v>2024</v>
      </c>
      <c r="E12" s="394">
        <v>2025</v>
      </c>
    </row>
    <row r="13" spans="1:5" ht="12.75" customHeight="1">
      <c r="A13" s="399"/>
      <c r="B13" s="399"/>
      <c r="C13" s="403"/>
      <c r="D13" s="395"/>
      <c r="E13" s="395"/>
    </row>
    <row r="14" spans="1:5" ht="35.25" customHeight="1">
      <c r="A14" s="58">
        <v>1</v>
      </c>
      <c r="B14" s="59" t="s">
        <v>1105</v>
      </c>
      <c r="C14" s="43">
        <v>263700</v>
      </c>
      <c r="D14" s="43">
        <v>263700</v>
      </c>
      <c r="E14" s="43">
        <v>263700</v>
      </c>
    </row>
    <row r="15" spans="1:5" ht="41.4">
      <c r="A15" s="58">
        <v>2</v>
      </c>
      <c r="B15" s="59" t="s">
        <v>1114</v>
      </c>
      <c r="C15" s="43">
        <v>503500</v>
      </c>
      <c r="D15" s="43">
        <v>503500</v>
      </c>
      <c r="E15" s="43">
        <v>503500</v>
      </c>
    </row>
    <row r="16" spans="1:5" ht="28.5" customHeight="1">
      <c r="A16" s="58">
        <v>3</v>
      </c>
      <c r="B16" s="59" t="s">
        <v>1115</v>
      </c>
      <c r="C16" s="43">
        <v>505300</v>
      </c>
      <c r="D16" s="43">
        <v>505300</v>
      </c>
      <c r="E16" s="43">
        <v>505300</v>
      </c>
    </row>
    <row r="17" spans="1:5" ht="41.4">
      <c r="A17" s="58">
        <v>4</v>
      </c>
      <c r="B17" s="59" t="s">
        <v>1116</v>
      </c>
      <c r="C17" s="43">
        <v>673300</v>
      </c>
      <c r="D17" s="43">
        <v>673300</v>
      </c>
      <c r="E17" s="43">
        <v>673300</v>
      </c>
    </row>
    <row r="18" spans="1:5" ht="41.4">
      <c r="A18" s="58">
        <v>5</v>
      </c>
      <c r="B18" s="59" t="s">
        <v>1117</v>
      </c>
      <c r="C18" s="43">
        <v>686800</v>
      </c>
      <c r="D18" s="43">
        <v>686800</v>
      </c>
      <c r="E18" s="43">
        <v>686800</v>
      </c>
    </row>
    <row r="19" spans="1:5" ht="27.75" customHeight="1">
      <c r="A19" s="58">
        <v>6</v>
      </c>
      <c r="B19" s="59" t="s">
        <v>1118</v>
      </c>
      <c r="C19" s="43">
        <v>367800</v>
      </c>
      <c r="D19" s="43">
        <v>367800</v>
      </c>
      <c r="E19" s="43">
        <v>367800</v>
      </c>
    </row>
    <row r="20" spans="1:5" ht="13.8">
      <c r="A20" s="60"/>
      <c r="B20" s="61" t="s">
        <v>1111</v>
      </c>
      <c r="C20" s="62">
        <f>SUM(C14:C19)</f>
        <v>3000400</v>
      </c>
      <c r="D20" s="63">
        <f>SUM(D14:D19)</f>
        <v>3000400</v>
      </c>
      <c r="E20" s="63">
        <f>SUM(E14:E19)</f>
        <v>3000400</v>
      </c>
    </row>
    <row r="21" spans="1:5">
      <c r="A21" s="57"/>
      <c r="B21" s="57"/>
      <c r="C21" s="57"/>
      <c r="D21" s="57"/>
      <c r="E21" s="57"/>
    </row>
    <row r="22" spans="1:5">
      <c r="A22" s="57"/>
      <c r="B22" s="57"/>
      <c r="C22" s="57"/>
      <c r="D22" s="57"/>
      <c r="E22" s="57"/>
    </row>
  </sheetData>
  <mergeCells count="7">
    <mergeCell ref="E12:E13"/>
    <mergeCell ref="A9:E9"/>
    <mergeCell ref="A11:A13"/>
    <mergeCell ref="B11:B13"/>
    <mergeCell ref="C11:E11"/>
    <mergeCell ref="C12:C13"/>
    <mergeCell ref="D12:D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sheetPr>
    <tabColor rgb="FF00B0F0"/>
  </sheetPr>
  <dimension ref="A1:G27"/>
  <sheetViews>
    <sheetView view="pageBreakPreview" zoomScale="90" zoomScaleNormal="100" zoomScaleSheetLayoutView="90" workbookViewId="0">
      <selection activeCell="D5" sqref="D5"/>
    </sheetView>
  </sheetViews>
  <sheetFormatPr defaultRowHeight="13.2"/>
  <cols>
    <col min="1" max="1" width="4.6640625" customWidth="1"/>
    <col min="2" max="2" width="46.88671875" customWidth="1"/>
    <col min="3" max="3" width="14.5546875" customWidth="1"/>
    <col min="4" max="4" width="15.88671875" customWidth="1"/>
    <col min="5" max="5" width="18.5546875" customWidth="1"/>
    <col min="6" max="6" width="13.109375" customWidth="1"/>
    <col min="7" max="7" width="12.33203125" customWidth="1"/>
    <col min="257" max="257" width="6.44140625" customWidth="1"/>
    <col min="258" max="258" width="37" customWidth="1"/>
    <col min="259" max="259" width="15.33203125" customWidth="1"/>
    <col min="260" max="260" width="14.88671875" customWidth="1"/>
    <col min="261" max="261" width="13.88671875" customWidth="1"/>
    <col min="262" max="262" width="13.109375" customWidth="1"/>
    <col min="263" max="263" width="12.33203125" customWidth="1"/>
    <col min="513" max="513" width="6.44140625" customWidth="1"/>
    <col min="514" max="514" width="37" customWidth="1"/>
    <col min="515" max="515" width="15.33203125" customWidth="1"/>
    <col min="516" max="516" width="14.88671875" customWidth="1"/>
    <col min="517" max="517" width="13.88671875" customWidth="1"/>
    <col min="518" max="518" width="13.109375" customWidth="1"/>
    <col min="519" max="519" width="12.33203125" customWidth="1"/>
    <col min="769" max="769" width="6.44140625" customWidth="1"/>
    <col min="770" max="770" width="37" customWidth="1"/>
    <col min="771" max="771" width="15.33203125" customWidth="1"/>
    <col min="772" max="772" width="14.88671875" customWidth="1"/>
    <col min="773" max="773" width="13.88671875" customWidth="1"/>
    <col min="774" max="774" width="13.109375" customWidth="1"/>
    <col min="775" max="775" width="12.33203125" customWidth="1"/>
    <col min="1025" max="1025" width="6.44140625" customWidth="1"/>
    <col min="1026" max="1026" width="37" customWidth="1"/>
    <col min="1027" max="1027" width="15.33203125" customWidth="1"/>
    <col min="1028" max="1028" width="14.88671875" customWidth="1"/>
    <col min="1029" max="1029" width="13.88671875" customWidth="1"/>
    <col min="1030" max="1030" width="13.109375" customWidth="1"/>
    <col min="1031" max="1031" width="12.33203125" customWidth="1"/>
    <col min="1281" max="1281" width="6.44140625" customWidth="1"/>
    <col min="1282" max="1282" width="37" customWidth="1"/>
    <col min="1283" max="1283" width="15.33203125" customWidth="1"/>
    <col min="1284" max="1284" width="14.88671875" customWidth="1"/>
    <col min="1285" max="1285" width="13.88671875" customWidth="1"/>
    <col min="1286" max="1286" width="13.109375" customWidth="1"/>
    <col min="1287" max="1287" width="12.33203125" customWidth="1"/>
    <col min="1537" max="1537" width="6.44140625" customWidth="1"/>
    <col min="1538" max="1538" width="37" customWidth="1"/>
    <col min="1539" max="1539" width="15.33203125" customWidth="1"/>
    <col min="1540" max="1540" width="14.88671875" customWidth="1"/>
    <col min="1541" max="1541" width="13.88671875" customWidth="1"/>
    <col min="1542" max="1542" width="13.109375" customWidth="1"/>
    <col min="1543" max="1543" width="12.33203125" customWidth="1"/>
    <col min="1793" max="1793" width="6.44140625" customWidth="1"/>
    <col min="1794" max="1794" width="37" customWidth="1"/>
    <col min="1795" max="1795" width="15.33203125" customWidth="1"/>
    <col min="1796" max="1796" width="14.88671875" customWidth="1"/>
    <col min="1797" max="1797" width="13.88671875" customWidth="1"/>
    <col min="1798" max="1798" width="13.109375" customWidth="1"/>
    <col min="1799" max="1799" width="12.33203125" customWidth="1"/>
    <col min="2049" max="2049" width="6.44140625" customWidth="1"/>
    <col min="2050" max="2050" width="37" customWidth="1"/>
    <col min="2051" max="2051" width="15.33203125" customWidth="1"/>
    <col min="2052" max="2052" width="14.88671875" customWidth="1"/>
    <col min="2053" max="2053" width="13.88671875" customWidth="1"/>
    <col min="2054" max="2054" width="13.109375" customWidth="1"/>
    <col min="2055" max="2055" width="12.33203125" customWidth="1"/>
    <col min="2305" max="2305" width="6.44140625" customWidth="1"/>
    <col min="2306" max="2306" width="37" customWidth="1"/>
    <col min="2307" max="2307" width="15.33203125" customWidth="1"/>
    <col min="2308" max="2308" width="14.88671875" customWidth="1"/>
    <col min="2309" max="2309" width="13.88671875" customWidth="1"/>
    <col min="2310" max="2310" width="13.109375" customWidth="1"/>
    <col min="2311" max="2311" width="12.33203125" customWidth="1"/>
    <col min="2561" max="2561" width="6.44140625" customWidth="1"/>
    <col min="2562" max="2562" width="37" customWidth="1"/>
    <col min="2563" max="2563" width="15.33203125" customWidth="1"/>
    <col min="2564" max="2564" width="14.88671875" customWidth="1"/>
    <col min="2565" max="2565" width="13.88671875" customWidth="1"/>
    <col min="2566" max="2566" width="13.109375" customWidth="1"/>
    <col min="2567" max="2567" width="12.33203125" customWidth="1"/>
    <col min="2817" max="2817" width="6.44140625" customWidth="1"/>
    <col min="2818" max="2818" width="37" customWidth="1"/>
    <col min="2819" max="2819" width="15.33203125" customWidth="1"/>
    <col min="2820" max="2820" width="14.88671875" customWidth="1"/>
    <col min="2821" max="2821" width="13.88671875" customWidth="1"/>
    <col min="2822" max="2822" width="13.109375" customWidth="1"/>
    <col min="2823" max="2823" width="12.33203125" customWidth="1"/>
    <col min="3073" max="3073" width="6.44140625" customWidth="1"/>
    <col min="3074" max="3074" width="37" customWidth="1"/>
    <col min="3075" max="3075" width="15.33203125" customWidth="1"/>
    <col min="3076" max="3076" width="14.88671875" customWidth="1"/>
    <col min="3077" max="3077" width="13.88671875" customWidth="1"/>
    <col min="3078" max="3078" width="13.109375" customWidth="1"/>
    <col min="3079" max="3079" width="12.33203125" customWidth="1"/>
    <col min="3329" max="3329" width="6.44140625" customWidth="1"/>
    <col min="3330" max="3330" width="37" customWidth="1"/>
    <col min="3331" max="3331" width="15.33203125" customWidth="1"/>
    <col min="3332" max="3332" width="14.88671875" customWidth="1"/>
    <col min="3333" max="3333" width="13.88671875" customWidth="1"/>
    <col min="3334" max="3334" width="13.109375" customWidth="1"/>
    <col min="3335" max="3335" width="12.33203125" customWidth="1"/>
    <col min="3585" max="3585" width="6.44140625" customWidth="1"/>
    <col min="3586" max="3586" width="37" customWidth="1"/>
    <col min="3587" max="3587" width="15.33203125" customWidth="1"/>
    <col min="3588" max="3588" width="14.88671875" customWidth="1"/>
    <col min="3589" max="3589" width="13.88671875" customWidth="1"/>
    <col min="3590" max="3590" width="13.109375" customWidth="1"/>
    <col min="3591" max="3591" width="12.33203125" customWidth="1"/>
    <col min="3841" max="3841" width="6.44140625" customWidth="1"/>
    <col min="3842" max="3842" width="37" customWidth="1"/>
    <col min="3843" max="3843" width="15.33203125" customWidth="1"/>
    <col min="3844" max="3844" width="14.88671875" customWidth="1"/>
    <col min="3845" max="3845" width="13.88671875" customWidth="1"/>
    <col min="3846" max="3846" width="13.109375" customWidth="1"/>
    <col min="3847" max="3847" width="12.33203125" customWidth="1"/>
    <col min="4097" max="4097" width="6.44140625" customWidth="1"/>
    <col min="4098" max="4098" width="37" customWidth="1"/>
    <col min="4099" max="4099" width="15.33203125" customWidth="1"/>
    <col min="4100" max="4100" width="14.88671875" customWidth="1"/>
    <col min="4101" max="4101" width="13.88671875" customWidth="1"/>
    <col min="4102" max="4102" width="13.109375" customWidth="1"/>
    <col min="4103" max="4103" width="12.33203125" customWidth="1"/>
    <col min="4353" max="4353" width="6.44140625" customWidth="1"/>
    <col min="4354" max="4354" width="37" customWidth="1"/>
    <col min="4355" max="4355" width="15.33203125" customWidth="1"/>
    <col min="4356" max="4356" width="14.88671875" customWidth="1"/>
    <col min="4357" max="4357" width="13.88671875" customWidth="1"/>
    <col min="4358" max="4358" width="13.109375" customWidth="1"/>
    <col min="4359" max="4359" width="12.33203125" customWidth="1"/>
    <col min="4609" max="4609" width="6.44140625" customWidth="1"/>
    <col min="4610" max="4610" width="37" customWidth="1"/>
    <col min="4611" max="4611" width="15.33203125" customWidth="1"/>
    <col min="4612" max="4612" width="14.88671875" customWidth="1"/>
    <col min="4613" max="4613" width="13.88671875" customWidth="1"/>
    <col min="4614" max="4614" width="13.109375" customWidth="1"/>
    <col min="4615" max="4615" width="12.33203125" customWidth="1"/>
    <col min="4865" max="4865" width="6.44140625" customWidth="1"/>
    <col min="4866" max="4866" width="37" customWidth="1"/>
    <col min="4867" max="4867" width="15.33203125" customWidth="1"/>
    <col min="4868" max="4868" width="14.88671875" customWidth="1"/>
    <col min="4869" max="4869" width="13.88671875" customWidth="1"/>
    <col min="4870" max="4870" width="13.109375" customWidth="1"/>
    <col min="4871" max="4871" width="12.33203125" customWidth="1"/>
    <col min="5121" max="5121" width="6.44140625" customWidth="1"/>
    <col min="5122" max="5122" width="37" customWidth="1"/>
    <col min="5123" max="5123" width="15.33203125" customWidth="1"/>
    <col min="5124" max="5124" width="14.88671875" customWidth="1"/>
    <col min="5125" max="5125" width="13.88671875" customWidth="1"/>
    <col min="5126" max="5126" width="13.109375" customWidth="1"/>
    <col min="5127" max="5127" width="12.33203125" customWidth="1"/>
    <col min="5377" max="5377" width="6.44140625" customWidth="1"/>
    <col min="5378" max="5378" width="37" customWidth="1"/>
    <col min="5379" max="5379" width="15.33203125" customWidth="1"/>
    <col min="5380" max="5380" width="14.88671875" customWidth="1"/>
    <col min="5381" max="5381" width="13.88671875" customWidth="1"/>
    <col min="5382" max="5382" width="13.109375" customWidth="1"/>
    <col min="5383" max="5383" width="12.33203125" customWidth="1"/>
    <col min="5633" max="5633" width="6.44140625" customWidth="1"/>
    <col min="5634" max="5634" width="37" customWidth="1"/>
    <col min="5635" max="5635" width="15.33203125" customWidth="1"/>
    <col min="5636" max="5636" width="14.88671875" customWidth="1"/>
    <col min="5637" max="5637" width="13.88671875" customWidth="1"/>
    <col min="5638" max="5638" width="13.109375" customWidth="1"/>
    <col min="5639" max="5639" width="12.33203125" customWidth="1"/>
    <col min="5889" max="5889" width="6.44140625" customWidth="1"/>
    <col min="5890" max="5890" width="37" customWidth="1"/>
    <col min="5891" max="5891" width="15.33203125" customWidth="1"/>
    <col min="5892" max="5892" width="14.88671875" customWidth="1"/>
    <col min="5893" max="5893" width="13.88671875" customWidth="1"/>
    <col min="5894" max="5894" width="13.109375" customWidth="1"/>
    <col min="5895" max="5895" width="12.33203125" customWidth="1"/>
    <col min="6145" max="6145" width="6.44140625" customWidth="1"/>
    <col min="6146" max="6146" width="37" customWidth="1"/>
    <col min="6147" max="6147" width="15.33203125" customWidth="1"/>
    <col min="6148" max="6148" width="14.88671875" customWidth="1"/>
    <col min="6149" max="6149" width="13.88671875" customWidth="1"/>
    <col min="6150" max="6150" width="13.109375" customWidth="1"/>
    <col min="6151" max="6151" width="12.33203125" customWidth="1"/>
    <col min="6401" max="6401" width="6.44140625" customWidth="1"/>
    <col min="6402" max="6402" width="37" customWidth="1"/>
    <col min="6403" max="6403" width="15.33203125" customWidth="1"/>
    <col min="6404" max="6404" width="14.88671875" customWidth="1"/>
    <col min="6405" max="6405" width="13.88671875" customWidth="1"/>
    <col min="6406" max="6406" width="13.109375" customWidth="1"/>
    <col min="6407" max="6407" width="12.33203125" customWidth="1"/>
    <col min="6657" max="6657" width="6.44140625" customWidth="1"/>
    <col min="6658" max="6658" width="37" customWidth="1"/>
    <col min="6659" max="6659" width="15.33203125" customWidth="1"/>
    <col min="6660" max="6660" width="14.88671875" customWidth="1"/>
    <col min="6661" max="6661" width="13.88671875" customWidth="1"/>
    <col min="6662" max="6662" width="13.109375" customWidth="1"/>
    <col min="6663" max="6663" width="12.33203125" customWidth="1"/>
    <col min="6913" max="6913" width="6.44140625" customWidth="1"/>
    <col min="6914" max="6914" width="37" customWidth="1"/>
    <col min="6915" max="6915" width="15.33203125" customWidth="1"/>
    <col min="6916" max="6916" width="14.88671875" customWidth="1"/>
    <col min="6917" max="6917" width="13.88671875" customWidth="1"/>
    <col min="6918" max="6918" width="13.109375" customWidth="1"/>
    <col min="6919" max="6919" width="12.33203125" customWidth="1"/>
    <col min="7169" max="7169" width="6.44140625" customWidth="1"/>
    <col min="7170" max="7170" width="37" customWidth="1"/>
    <col min="7171" max="7171" width="15.33203125" customWidth="1"/>
    <col min="7172" max="7172" width="14.88671875" customWidth="1"/>
    <col min="7173" max="7173" width="13.88671875" customWidth="1"/>
    <col min="7174" max="7174" width="13.109375" customWidth="1"/>
    <col min="7175" max="7175" width="12.33203125" customWidth="1"/>
    <col min="7425" max="7425" width="6.44140625" customWidth="1"/>
    <col min="7426" max="7426" width="37" customWidth="1"/>
    <col min="7427" max="7427" width="15.33203125" customWidth="1"/>
    <col min="7428" max="7428" width="14.88671875" customWidth="1"/>
    <col min="7429" max="7429" width="13.88671875" customWidth="1"/>
    <col min="7430" max="7430" width="13.109375" customWidth="1"/>
    <col min="7431" max="7431" width="12.33203125" customWidth="1"/>
    <col min="7681" max="7681" width="6.44140625" customWidth="1"/>
    <col min="7682" max="7682" width="37" customWidth="1"/>
    <col min="7683" max="7683" width="15.33203125" customWidth="1"/>
    <col min="7684" max="7684" width="14.88671875" customWidth="1"/>
    <col min="7685" max="7685" width="13.88671875" customWidth="1"/>
    <col min="7686" max="7686" width="13.109375" customWidth="1"/>
    <col min="7687" max="7687" width="12.33203125" customWidth="1"/>
    <col min="7937" max="7937" width="6.44140625" customWidth="1"/>
    <col min="7938" max="7938" width="37" customWidth="1"/>
    <col min="7939" max="7939" width="15.33203125" customWidth="1"/>
    <col min="7940" max="7940" width="14.88671875" customWidth="1"/>
    <col min="7941" max="7941" width="13.88671875" customWidth="1"/>
    <col min="7942" max="7942" width="13.109375" customWidth="1"/>
    <col min="7943" max="7943" width="12.33203125" customWidth="1"/>
    <col min="8193" max="8193" width="6.44140625" customWidth="1"/>
    <col min="8194" max="8194" width="37" customWidth="1"/>
    <col min="8195" max="8195" width="15.33203125" customWidth="1"/>
    <col min="8196" max="8196" width="14.88671875" customWidth="1"/>
    <col min="8197" max="8197" width="13.88671875" customWidth="1"/>
    <col min="8198" max="8198" width="13.109375" customWidth="1"/>
    <col min="8199" max="8199" width="12.33203125" customWidth="1"/>
    <col min="8449" max="8449" width="6.44140625" customWidth="1"/>
    <col min="8450" max="8450" width="37" customWidth="1"/>
    <col min="8451" max="8451" width="15.33203125" customWidth="1"/>
    <col min="8452" max="8452" width="14.88671875" customWidth="1"/>
    <col min="8453" max="8453" width="13.88671875" customWidth="1"/>
    <col min="8454" max="8454" width="13.109375" customWidth="1"/>
    <col min="8455" max="8455" width="12.33203125" customWidth="1"/>
    <col min="8705" max="8705" width="6.44140625" customWidth="1"/>
    <col min="8706" max="8706" width="37" customWidth="1"/>
    <col min="8707" max="8707" width="15.33203125" customWidth="1"/>
    <col min="8708" max="8708" width="14.88671875" customWidth="1"/>
    <col min="8709" max="8709" width="13.88671875" customWidth="1"/>
    <col min="8710" max="8710" width="13.109375" customWidth="1"/>
    <col min="8711" max="8711" width="12.33203125" customWidth="1"/>
    <col min="8961" max="8961" width="6.44140625" customWidth="1"/>
    <col min="8962" max="8962" width="37" customWidth="1"/>
    <col min="8963" max="8963" width="15.33203125" customWidth="1"/>
    <col min="8964" max="8964" width="14.88671875" customWidth="1"/>
    <col min="8965" max="8965" width="13.88671875" customWidth="1"/>
    <col min="8966" max="8966" width="13.109375" customWidth="1"/>
    <col min="8967" max="8967" width="12.33203125" customWidth="1"/>
    <col min="9217" max="9217" width="6.44140625" customWidth="1"/>
    <col min="9218" max="9218" width="37" customWidth="1"/>
    <col min="9219" max="9219" width="15.33203125" customWidth="1"/>
    <col min="9220" max="9220" width="14.88671875" customWidth="1"/>
    <col min="9221" max="9221" width="13.88671875" customWidth="1"/>
    <col min="9222" max="9222" width="13.109375" customWidth="1"/>
    <col min="9223" max="9223" width="12.33203125" customWidth="1"/>
    <col min="9473" max="9473" width="6.44140625" customWidth="1"/>
    <col min="9474" max="9474" width="37" customWidth="1"/>
    <col min="9475" max="9475" width="15.33203125" customWidth="1"/>
    <col min="9476" max="9476" width="14.88671875" customWidth="1"/>
    <col min="9477" max="9477" width="13.88671875" customWidth="1"/>
    <col min="9478" max="9478" width="13.109375" customWidth="1"/>
    <col min="9479" max="9479" width="12.33203125" customWidth="1"/>
    <col min="9729" max="9729" width="6.44140625" customWidth="1"/>
    <col min="9730" max="9730" width="37" customWidth="1"/>
    <col min="9731" max="9731" width="15.33203125" customWidth="1"/>
    <col min="9732" max="9732" width="14.88671875" customWidth="1"/>
    <col min="9733" max="9733" width="13.88671875" customWidth="1"/>
    <col min="9734" max="9734" width="13.109375" customWidth="1"/>
    <col min="9735" max="9735" width="12.33203125" customWidth="1"/>
    <col min="9985" max="9985" width="6.44140625" customWidth="1"/>
    <col min="9986" max="9986" width="37" customWidth="1"/>
    <col min="9987" max="9987" width="15.33203125" customWidth="1"/>
    <col min="9988" max="9988" width="14.88671875" customWidth="1"/>
    <col min="9989" max="9989" width="13.88671875" customWidth="1"/>
    <col min="9990" max="9990" width="13.109375" customWidth="1"/>
    <col min="9991" max="9991" width="12.33203125" customWidth="1"/>
    <col min="10241" max="10241" width="6.44140625" customWidth="1"/>
    <col min="10242" max="10242" width="37" customWidth="1"/>
    <col min="10243" max="10243" width="15.33203125" customWidth="1"/>
    <col min="10244" max="10244" width="14.88671875" customWidth="1"/>
    <col min="10245" max="10245" width="13.88671875" customWidth="1"/>
    <col min="10246" max="10246" width="13.109375" customWidth="1"/>
    <col min="10247" max="10247" width="12.33203125" customWidth="1"/>
    <col min="10497" max="10497" width="6.44140625" customWidth="1"/>
    <col min="10498" max="10498" width="37" customWidth="1"/>
    <col min="10499" max="10499" width="15.33203125" customWidth="1"/>
    <col min="10500" max="10500" width="14.88671875" customWidth="1"/>
    <col min="10501" max="10501" width="13.88671875" customWidth="1"/>
    <col min="10502" max="10502" width="13.109375" customWidth="1"/>
    <col min="10503" max="10503" width="12.33203125" customWidth="1"/>
    <col min="10753" max="10753" width="6.44140625" customWidth="1"/>
    <col min="10754" max="10754" width="37" customWidth="1"/>
    <col min="10755" max="10755" width="15.33203125" customWidth="1"/>
    <col min="10756" max="10756" width="14.88671875" customWidth="1"/>
    <col min="10757" max="10757" width="13.88671875" customWidth="1"/>
    <col min="10758" max="10758" width="13.109375" customWidth="1"/>
    <col min="10759" max="10759" width="12.33203125" customWidth="1"/>
    <col min="11009" max="11009" width="6.44140625" customWidth="1"/>
    <col min="11010" max="11010" width="37" customWidth="1"/>
    <col min="11011" max="11011" width="15.33203125" customWidth="1"/>
    <col min="11012" max="11012" width="14.88671875" customWidth="1"/>
    <col min="11013" max="11013" width="13.88671875" customWidth="1"/>
    <col min="11014" max="11014" width="13.109375" customWidth="1"/>
    <col min="11015" max="11015" width="12.33203125" customWidth="1"/>
    <col min="11265" max="11265" width="6.44140625" customWidth="1"/>
    <col min="11266" max="11266" width="37" customWidth="1"/>
    <col min="11267" max="11267" width="15.33203125" customWidth="1"/>
    <col min="11268" max="11268" width="14.88671875" customWidth="1"/>
    <col min="11269" max="11269" width="13.88671875" customWidth="1"/>
    <col min="11270" max="11270" width="13.109375" customWidth="1"/>
    <col min="11271" max="11271" width="12.33203125" customWidth="1"/>
    <col min="11521" max="11521" width="6.44140625" customWidth="1"/>
    <col min="11522" max="11522" width="37" customWidth="1"/>
    <col min="11523" max="11523" width="15.33203125" customWidth="1"/>
    <col min="11524" max="11524" width="14.88671875" customWidth="1"/>
    <col min="11525" max="11525" width="13.88671875" customWidth="1"/>
    <col min="11526" max="11526" width="13.109375" customWidth="1"/>
    <col min="11527" max="11527" width="12.33203125" customWidth="1"/>
    <col min="11777" max="11777" width="6.44140625" customWidth="1"/>
    <col min="11778" max="11778" width="37" customWidth="1"/>
    <col min="11779" max="11779" width="15.33203125" customWidth="1"/>
    <col min="11780" max="11780" width="14.88671875" customWidth="1"/>
    <col min="11781" max="11781" width="13.88671875" customWidth="1"/>
    <col min="11782" max="11782" width="13.109375" customWidth="1"/>
    <col min="11783" max="11783" width="12.33203125" customWidth="1"/>
    <col min="12033" max="12033" width="6.44140625" customWidth="1"/>
    <col min="12034" max="12034" width="37" customWidth="1"/>
    <col min="12035" max="12035" width="15.33203125" customWidth="1"/>
    <col min="12036" max="12036" width="14.88671875" customWidth="1"/>
    <col min="12037" max="12037" width="13.88671875" customWidth="1"/>
    <col min="12038" max="12038" width="13.109375" customWidth="1"/>
    <col min="12039" max="12039" width="12.33203125" customWidth="1"/>
    <col min="12289" max="12289" width="6.44140625" customWidth="1"/>
    <col min="12290" max="12290" width="37" customWidth="1"/>
    <col min="12291" max="12291" width="15.33203125" customWidth="1"/>
    <col min="12292" max="12292" width="14.88671875" customWidth="1"/>
    <col min="12293" max="12293" width="13.88671875" customWidth="1"/>
    <col min="12294" max="12294" width="13.109375" customWidth="1"/>
    <col min="12295" max="12295" width="12.33203125" customWidth="1"/>
    <col min="12545" max="12545" width="6.44140625" customWidth="1"/>
    <col min="12546" max="12546" width="37" customWidth="1"/>
    <col min="12547" max="12547" width="15.33203125" customWidth="1"/>
    <col min="12548" max="12548" width="14.88671875" customWidth="1"/>
    <col min="12549" max="12549" width="13.88671875" customWidth="1"/>
    <col min="12550" max="12550" width="13.109375" customWidth="1"/>
    <col min="12551" max="12551" width="12.33203125" customWidth="1"/>
    <col min="12801" max="12801" width="6.44140625" customWidth="1"/>
    <col min="12802" max="12802" width="37" customWidth="1"/>
    <col min="12803" max="12803" width="15.33203125" customWidth="1"/>
    <col min="12804" max="12804" width="14.88671875" customWidth="1"/>
    <col min="12805" max="12805" width="13.88671875" customWidth="1"/>
    <col min="12806" max="12806" width="13.109375" customWidth="1"/>
    <col min="12807" max="12807" width="12.33203125" customWidth="1"/>
    <col min="13057" max="13057" width="6.44140625" customWidth="1"/>
    <col min="13058" max="13058" width="37" customWidth="1"/>
    <col min="13059" max="13059" width="15.33203125" customWidth="1"/>
    <col min="13060" max="13060" width="14.88671875" customWidth="1"/>
    <col min="13061" max="13061" width="13.88671875" customWidth="1"/>
    <col min="13062" max="13062" width="13.109375" customWidth="1"/>
    <col min="13063" max="13063" width="12.33203125" customWidth="1"/>
    <col min="13313" max="13313" width="6.44140625" customWidth="1"/>
    <col min="13314" max="13314" width="37" customWidth="1"/>
    <col min="13315" max="13315" width="15.33203125" customWidth="1"/>
    <col min="13316" max="13316" width="14.88671875" customWidth="1"/>
    <col min="13317" max="13317" width="13.88671875" customWidth="1"/>
    <col min="13318" max="13318" width="13.109375" customWidth="1"/>
    <col min="13319" max="13319" width="12.33203125" customWidth="1"/>
    <col min="13569" max="13569" width="6.44140625" customWidth="1"/>
    <col min="13570" max="13570" width="37" customWidth="1"/>
    <col min="13571" max="13571" width="15.33203125" customWidth="1"/>
    <col min="13572" max="13572" width="14.88671875" customWidth="1"/>
    <col min="13573" max="13573" width="13.88671875" customWidth="1"/>
    <col min="13574" max="13574" width="13.109375" customWidth="1"/>
    <col min="13575" max="13575" width="12.33203125" customWidth="1"/>
    <col min="13825" max="13825" width="6.44140625" customWidth="1"/>
    <col min="13826" max="13826" width="37" customWidth="1"/>
    <col min="13827" max="13827" width="15.33203125" customWidth="1"/>
    <col min="13828" max="13828" width="14.88671875" customWidth="1"/>
    <col min="13829" max="13829" width="13.88671875" customWidth="1"/>
    <col min="13830" max="13830" width="13.109375" customWidth="1"/>
    <col min="13831" max="13831" width="12.33203125" customWidth="1"/>
    <col min="14081" max="14081" width="6.44140625" customWidth="1"/>
    <col min="14082" max="14082" width="37" customWidth="1"/>
    <col min="14083" max="14083" width="15.33203125" customWidth="1"/>
    <col min="14084" max="14084" width="14.88671875" customWidth="1"/>
    <col min="14085" max="14085" width="13.88671875" customWidth="1"/>
    <col min="14086" max="14086" width="13.109375" customWidth="1"/>
    <col min="14087" max="14087" width="12.33203125" customWidth="1"/>
    <col min="14337" max="14337" width="6.44140625" customWidth="1"/>
    <col min="14338" max="14338" width="37" customWidth="1"/>
    <col min="14339" max="14339" width="15.33203125" customWidth="1"/>
    <col min="14340" max="14340" width="14.88671875" customWidth="1"/>
    <col min="14341" max="14341" width="13.88671875" customWidth="1"/>
    <col min="14342" max="14342" width="13.109375" customWidth="1"/>
    <col min="14343" max="14343" width="12.33203125" customWidth="1"/>
    <col min="14593" max="14593" width="6.44140625" customWidth="1"/>
    <col min="14594" max="14594" width="37" customWidth="1"/>
    <col min="14595" max="14595" width="15.33203125" customWidth="1"/>
    <col min="14596" max="14596" width="14.88671875" customWidth="1"/>
    <col min="14597" max="14597" width="13.88671875" customWidth="1"/>
    <col min="14598" max="14598" width="13.109375" customWidth="1"/>
    <col min="14599" max="14599" width="12.33203125" customWidth="1"/>
    <col min="14849" max="14849" width="6.44140625" customWidth="1"/>
    <col min="14850" max="14850" width="37" customWidth="1"/>
    <col min="14851" max="14851" width="15.33203125" customWidth="1"/>
    <col min="14852" max="14852" width="14.88671875" customWidth="1"/>
    <col min="14853" max="14853" width="13.88671875" customWidth="1"/>
    <col min="14854" max="14854" width="13.109375" customWidth="1"/>
    <col min="14855" max="14855" width="12.33203125" customWidth="1"/>
    <col min="15105" max="15105" width="6.44140625" customWidth="1"/>
    <col min="15106" max="15106" width="37" customWidth="1"/>
    <col min="15107" max="15107" width="15.33203125" customWidth="1"/>
    <col min="15108" max="15108" width="14.88671875" customWidth="1"/>
    <col min="15109" max="15109" width="13.88671875" customWidth="1"/>
    <col min="15110" max="15110" width="13.109375" customWidth="1"/>
    <col min="15111" max="15111" width="12.33203125" customWidth="1"/>
    <col min="15361" max="15361" width="6.44140625" customWidth="1"/>
    <col min="15362" max="15362" width="37" customWidth="1"/>
    <col min="15363" max="15363" width="15.33203125" customWidth="1"/>
    <col min="15364" max="15364" width="14.88671875" customWidth="1"/>
    <col min="15365" max="15365" width="13.88671875" customWidth="1"/>
    <col min="15366" max="15366" width="13.109375" customWidth="1"/>
    <col min="15367" max="15367" width="12.33203125" customWidth="1"/>
    <col min="15617" max="15617" width="6.44140625" customWidth="1"/>
    <col min="15618" max="15618" width="37" customWidth="1"/>
    <col min="15619" max="15619" width="15.33203125" customWidth="1"/>
    <col min="15620" max="15620" width="14.88671875" customWidth="1"/>
    <col min="15621" max="15621" width="13.88671875" customWidth="1"/>
    <col min="15622" max="15622" width="13.109375" customWidth="1"/>
    <col min="15623" max="15623" width="12.33203125" customWidth="1"/>
    <col min="15873" max="15873" width="6.44140625" customWidth="1"/>
    <col min="15874" max="15874" width="37" customWidth="1"/>
    <col min="15875" max="15875" width="15.33203125" customWidth="1"/>
    <col min="15876" max="15876" width="14.88671875" customWidth="1"/>
    <col min="15877" max="15877" width="13.88671875" customWidth="1"/>
    <col min="15878" max="15878" width="13.109375" customWidth="1"/>
    <col min="15879" max="15879" width="12.33203125" customWidth="1"/>
    <col min="16129" max="16129" width="6.44140625" customWidth="1"/>
    <col min="16130" max="16130" width="37" customWidth="1"/>
    <col min="16131" max="16131" width="15.33203125" customWidth="1"/>
    <col min="16132" max="16132" width="14.88671875" customWidth="1"/>
    <col min="16133" max="16133" width="13.88671875" customWidth="1"/>
    <col min="16134" max="16134" width="13.109375" customWidth="1"/>
    <col min="16135" max="16135" width="12.33203125" customWidth="1"/>
  </cols>
  <sheetData>
    <row r="1" spans="1:7" ht="13.8">
      <c r="A1" s="30"/>
      <c r="B1" s="31"/>
      <c r="C1" s="363"/>
      <c r="D1" s="363" t="s">
        <v>1283</v>
      </c>
      <c r="E1" s="363"/>
      <c r="F1" s="32"/>
      <c r="G1" s="33"/>
    </row>
    <row r="2" spans="1:7" ht="13.8">
      <c r="A2" s="31"/>
      <c r="B2" s="31"/>
      <c r="C2" s="363"/>
      <c r="D2" s="363" t="s">
        <v>1</v>
      </c>
      <c r="E2" s="363"/>
      <c r="F2" s="32"/>
      <c r="G2" s="33"/>
    </row>
    <row r="3" spans="1:7" ht="13.8">
      <c r="A3" s="31"/>
      <c r="B3" s="31"/>
      <c r="C3" s="363"/>
      <c r="D3" s="363" t="s">
        <v>2</v>
      </c>
      <c r="E3" s="363"/>
      <c r="F3" s="32"/>
      <c r="G3" s="33"/>
    </row>
    <row r="4" spans="1:7" ht="13.8">
      <c r="A4" s="31"/>
      <c r="B4" s="31"/>
      <c r="C4" s="363"/>
      <c r="D4" s="363" t="s">
        <v>1280</v>
      </c>
      <c r="E4" s="363"/>
      <c r="F4" s="32"/>
      <c r="G4" s="33"/>
    </row>
    <row r="5" spans="1:7" ht="13.8">
      <c r="A5" s="31"/>
      <c r="B5" s="31"/>
      <c r="D5" s="34"/>
      <c r="E5" s="31"/>
      <c r="F5" s="34"/>
      <c r="G5" s="33"/>
    </row>
    <row r="6" spans="1:7" ht="13.8">
      <c r="A6" s="31"/>
      <c r="B6" s="31"/>
      <c r="D6" s="34"/>
      <c r="E6" s="35" t="s">
        <v>1119</v>
      </c>
      <c r="F6" s="32"/>
      <c r="G6" s="33"/>
    </row>
    <row r="7" spans="1:7" ht="13.8">
      <c r="A7" s="64"/>
      <c r="B7" s="65"/>
      <c r="C7" s="66"/>
      <c r="D7" s="67"/>
      <c r="E7" s="68"/>
      <c r="F7" s="37"/>
      <c r="G7" s="33"/>
    </row>
    <row r="8" spans="1:7" ht="56.25" customHeight="1">
      <c r="A8" s="393" t="s">
        <v>1237</v>
      </c>
      <c r="B8" s="393"/>
      <c r="C8" s="393"/>
      <c r="D8" s="393"/>
      <c r="E8" s="393"/>
      <c r="F8" s="36"/>
      <c r="G8" s="36"/>
    </row>
    <row r="9" spans="1:7" ht="13.8">
      <c r="A9" s="36"/>
      <c r="B9" s="36"/>
      <c r="C9" s="37"/>
      <c r="D9" s="36"/>
      <c r="E9" s="36"/>
      <c r="F9" s="37"/>
      <c r="G9" s="33"/>
    </row>
    <row r="10" spans="1:7" ht="27.6">
      <c r="A10" s="39" t="s">
        <v>1103</v>
      </c>
      <c r="B10" s="39" t="s">
        <v>1104</v>
      </c>
      <c r="C10" s="39">
        <v>2023</v>
      </c>
      <c r="D10" s="39">
        <v>2024</v>
      </c>
      <c r="E10" s="39">
        <v>2025</v>
      </c>
      <c r="F10" s="69"/>
      <c r="G10" s="40"/>
    </row>
    <row r="11" spans="1:7" ht="31.5" customHeight="1">
      <c r="A11" s="70">
        <v>1</v>
      </c>
      <c r="B11" s="42" t="s">
        <v>1120</v>
      </c>
      <c r="C11" s="71">
        <v>287372</v>
      </c>
      <c r="D11" s="71">
        <v>300320</v>
      </c>
      <c r="E11" s="71">
        <v>310907</v>
      </c>
      <c r="F11" s="72"/>
      <c r="G11" s="72"/>
    </row>
    <row r="12" spans="1:7" ht="31.5" customHeight="1">
      <c r="A12" s="70">
        <v>2</v>
      </c>
      <c r="B12" s="42" t="s">
        <v>1121</v>
      </c>
      <c r="C12" s="71">
        <v>287372</v>
      </c>
      <c r="D12" s="71">
        <v>300320</v>
      </c>
      <c r="E12" s="71">
        <v>310907</v>
      </c>
      <c r="F12" s="72"/>
      <c r="G12" s="72"/>
    </row>
    <row r="13" spans="1:7" ht="31.5" customHeight="1">
      <c r="A13" s="70">
        <v>3</v>
      </c>
      <c r="B13" s="42" t="s">
        <v>1122</v>
      </c>
      <c r="C13" s="71">
        <v>114950</v>
      </c>
      <c r="D13" s="71">
        <v>120128</v>
      </c>
      <c r="E13" s="71">
        <v>124363</v>
      </c>
      <c r="F13" s="72"/>
      <c r="G13" s="72"/>
    </row>
    <row r="14" spans="1:7" ht="30" customHeight="1">
      <c r="A14" s="70">
        <v>4</v>
      </c>
      <c r="B14" s="42" t="s">
        <v>1123</v>
      </c>
      <c r="C14" s="71">
        <v>114950</v>
      </c>
      <c r="D14" s="71">
        <v>120128</v>
      </c>
      <c r="E14" s="71">
        <v>124363</v>
      </c>
      <c r="F14" s="72"/>
      <c r="G14" s="72"/>
    </row>
    <row r="15" spans="1:7" ht="33" customHeight="1">
      <c r="A15" s="70">
        <v>5</v>
      </c>
      <c r="B15" s="42" t="s">
        <v>1124</v>
      </c>
      <c r="C15" s="71">
        <v>287372</v>
      </c>
      <c r="D15" s="71">
        <v>300320</v>
      </c>
      <c r="E15" s="71">
        <v>310907</v>
      </c>
      <c r="F15" s="72"/>
      <c r="G15" s="72"/>
    </row>
    <row r="16" spans="1:7" ht="33" customHeight="1">
      <c r="A16" s="70">
        <v>6</v>
      </c>
      <c r="B16" s="42" t="s">
        <v>1114</v>
      </c>
      <c r="C16" s="71">
        <v>287372</v>
      </c>
      <c r="D16" s="71">
        <v>300320</v>
      </c>
      <c r="E16" s="71">
        <v>310907</v>
      </c>
      <c r="F16" s="72"/>
      <c r="G16" s="72"/>
    </row>
    <row r="17" spans="1:7" ht="47.25" customHeight="1">
      <c r="A17" s="70">
        <v>7</v>
      </c>
      <c r="B17" s="42" t="s">
        <v>1125</v>
      </c>
      <c r="C17" s="71">
        <v>287372</v>
      </c>
      <c r="D17" s="71">
        <v>300320</v>
      </c>
      <c r="E17" s="71">
        <v>310907</v>
      </c>
      <c r="F17" s="72"/>
      <c r="G17" s="72"/>
    </row>
    <row r="18" spans="1:7" ht="31.5" customHeight="1">
      <c r="A18" s="70">
        <v>8</v>
      </c>
      <c r="B18" s="42" t="s">
        <v>1115</v>
      </c>
      <c r="C18" s="71">
        <v>287372</v>
      </c>
      <c r="D18" s="71">
        <v>300320</v>
      </c>
      <c r="E18" s="71">
        <v>310907</v>
      </c>
      <c r="F18" s="72"/>
      <c r="G18" s="72"/>
    </row>
    <row r="19" spans="1:7" ht="30" customHeight="1">
      <c r="A19" s="70">
        <v>9</v>
      </c>
      <c r="B19" s="45" t="s">
        <v>1126</v>
      </c>
      <c r="C19" s="71">
        <v>287372</v>
      </c>
      <c r="D19" s="71">
        <v>300320</v>
      </c>
      <c r="E19" s="71">
        <v>310907</v>
      </c>
      <c r="F19" s="72"/>
      <c r="G19" s="72"/>
    </row>
    <row r="20" spans="1:7" ht="27.75" customHeight="1">
      <c r="A20" s="70">
        <v>10</v>
      </c>
      <c r="B20" s="45" t="s">
        <v>1116</v>
      </c>
      <c r="C20" s="71">
        <v>114949</v>
      </c>
      <c r="D20" s="71">
        <v>120128</v>
      </c>
      <c r="E20" s="71">
        <v>124363</v>
      </c>
      <c r="F20" s="72"/>
      <c r="G20" s="72"/>
    </row>
    <row r="21" spans="1:7" ht="29.25" customHeight="1">
      <c r="A21" s="70">
        <v>11</v>
      </c>
      <c r="B21" s="42" t="s">
        <v>1127</v>
      </c>
      <c r="C21" s="71">
        <v>287372</v>
      </c>
      <c r="D21" s="71">
        <v>300320</v>
      </c>
      <c r="E21" s="71">
        <v>310907</v>
      </c>
      <c r="F21" s="72"/>
      <c r="G21" s="72"/>
    </row>
    <row r="22" spans="1:7" ht="27" customHeight="1">
      <c r="A22" s="70">
        <v>12</v>
      </c>
      <c r="B22" s="42" t="s">
        <v>1128</v>
      </c>
      <c r="C22" s="71">
        <v>574745</v>
      </c>
      <c r="D22" s="71">
        <v>600639</v>
      </c>
      <c r="E22" s="71">
        <v>621813</v>
      </c>
      <c r="F22" s="72"/>
      <c r="G22" s="72"/>
    </row>
    <row r="23" spans="1:7" ht="45.75" customHeight="1">
      <c r="A23" s="70">
        <v>13</v>
      </c>
      <c r="B23" s="42" t="s">
        <v>1129</v>
      </c>
      <c r="C23" s="71">
        <v>287372</v>
      </c>
      <c r="D23" s="71">
        <v>300320</v>
      </c>
      <c r="E23" s="71">
        <v>310907</v>
      </c>
      <c r="F23" s="72"/>
      <c r="G23" s="72"/>
    </row>
    <row r="24" spans="1:7" ht="30" customHeight="1">
      <c r="A24" s="70">
        <v>14</v>
      </c>
      <c r="B24" s="42" t="s">
        <v>1130</v>
      </c>
      <c r="C24" s="71">
        <v>574745</v>
      </c>
      <c r="D24" s="71">
        <v>600639</v>
      </c>
      <c r="E24" s="71">
        <v>621814</v>
      </c>
      <c r="F24" s="72"/>
      <c r="G24" s="72"/>
    </row>
    <row r="25" spans="1:7" ht="31.5" customHeight="1">
      <c r="A25" s="70">
        <v>15</v>
      </c>
      <c r="B25" s="42" t="s">
        <v>1118</v>
      </c>
      <c r="C25" s="71">
        <v>114950</v>
      </c>
      <c r="D25" s="71">
        <v>120128</v>
      </c>
      <c r="E25" s="71">
        <v>124363</v>
      </c>
      <c r="F25" s="72"/>
      <c r="G25" s="72"/>
    </row>
    <row r="26" spans="1:7" ht="15.6">
      <c r="A26" s="73"/>
      <c r="B26" s="74" t="s">
        <v>1111</v>
      </c>
      <c r="C26" s="75">
        <f>SUM(C11:C25)</f>
        <v>4195637</v>
      </c>
      <c r="D26" s="76">
        <f>SUM(D11:D25)</f>
        <v>4384670</v>
      </c>
      <c r="E26" s="77">
        <f>SUM(E11:E25)</f>
        <v>4539242</v>
      </c>
      <c r="F26" s="78"/>
      <c r="G26" s="78"/>
    </row>
    <row r="27" spans="1:7">
      <c r="D27" s="33"/>
      <c r="E27" s="33"/>
      <c r="F27" s="33"/>
      <c r="G27" s="33"/>
    </row>
  </sheetData>
  <mergeCells count="1">
    <mergeCell ref="A8:E8"/>
  </mergeCells>
  <pageMargins left="0.7" right="0.7" top="0.75" bottom="0.75" header="0.3" footer="0.3"/>
  <pageSetup paperSize="9" scale="85" orientation="portrait" r:id="rId1"/>
</worksheet>
</file>

<file path=xl/worksheets/sheet8.xml><?xml version="1.0" encoding="utf-8"?>
<worksheet xmlns="http://schemas.openxmlformats.org/spreadsheetml/2006/main" xmlns:r="http://schemas.openxmlformats.org/officeDocument/2006/relationships">
  <sheetPr>
    <tabColor rgb="FF00B0F0"/>
  </sheetPr>
  <dimension ref="A1:G36"/>
  <sheetViews>
    <sheetView view="pageBreakPreview" zoomScaleNormal="100" zoomScaleSheetLayoutView="100" workbookViewId="0">
      <selection activeCell="D5" sqref="D5"/>
    </sheetView>
  </sheetViews>
  <sheetFormatPr defaultRowHeight="13.2"/>
  <cols>
    <col min="1" max="1" width="4.44140625" customWidth="1"/>
    <col min="2" max="2" width="42.33203125" customWidth="1"/>
    <col min="3" max="3" width="14.5546875" customWidth="1"/>
    <col min="4" max="4" width="15.109375" customWidth="1"/>
    <col min="5" max="5" width="15.5546875" customWidth="1"/>
    <col min="6" max="6" width="15.88671875" customWidth="1"/>
    <col min="7" max="7" width="14.5546875" customWidth="1"/>
    <col min="257" max="257" width="4.44140625" customWidth="1"/>
    <col min="258" max="258" width="38.44140625" customWidth="1"/>
    <col min="259" max="259" width="14.5546875" customWidth="1"/>
    <col min="260" max="260" width="15.109375" customWidth="1"/>
    <col min="261" max="261" width="15.5546875" customWidth="1"/>
    <col min="262" max="262" width="15.88671875" customWidth="1"/>
    <col min="263" max="263" width="14.5546875" customWidth="1"/>
    <col min="513" max="513" width="4.44140625" customWidth="1"/>
    <col min="514" max="514" width="38.44140625" customWidth="1"/>
    <col min="515" max="515" width="14.5546875" customWidth="1"/>
    <col min="516" max="516" width="15.109375" customWidth="1"/>
    <col min="517" max="517" width="15.5546875" customWidth="1"/>
    <col min="518" max="518" width="15.88671875" customWidth="1"/>
    <col min="519" max="519" width="14.5546875" customWidth="1"/>
    <col min="769" max="769" width="4.44140625" customWidth="1"/>
    <col min="770" max="770" width="38.44140625" customWidth="1"/>
    <col min="771" max="771" width="14.5546875" customWidth="1"/>
    <col min="772" max="772" width="15.109375" customWidth="1"/>
    <col min="773" max="773" width="15.5546875" customWidth="1"/>
    <col min="774" max="774" width="15.88671875" customWidth="1"/>
    <col min="775" max="775" width="14.5546875" customWidth="1"/>
    <col min="1025" max="1025" width="4.44140625" customWidth="1"/>
    <col min="1026" max="1026" width="38.44140625" customWidth="1"/>
    <col min="1027" max="1027" width="14.5546875" customWidth="1"/>
    <col min="1028" max="1028" width="15.109375" customWidth="1"/>
    <col min="1029" max="1029" width="15.5546875" customWidth="1"/>
    <col min="1030" max="1030" width="15.88671875" customWidth="1"/>
    <col min="1031" max="1031" width="14.5546875" customWidth="1"/>
    <col min="1281" max="1281" width="4.44140625" customWidth="1"/>
    <col min="1282" max="1282" width="38.44140625" customWidth="1"/>
    <col min="1283" max="1283" width="14.5546875" customWidth="1"/>
    <col min="1284" max="1284" width="15.109375" customWidth="1"/>
    <col min="1285" max="1285" width="15.5546875" customWidth="1"/>
    <col min="1286" max="1286" width="15.88671875" customWidth="1"/>
    <col min="1287" max="1287" width="14.5546875" customWidth="1"/>
    <col min="1537" max="1537" width="4.44140625" customWidth="1"/>
    <col min="1538" max="1538" width="38.44140625" customWidth="1"/>
    <col min="1539" max="1539" width="14.5546875" customWidth="1"/>
    <col min="1540" max="1540" width="15.109375" customWidth="1"/>
    <col min="1541" max="1541" width="15.5546875" customWidth="1"/>
    <col min="1542" max="1542" width="15.88671875" customWidth="1"/>
    <col min="1543" max="1543" width="14.5546875" customWidth="1"/>
    <col min="1793" max="1793" width="4.44140625" customWidth="1"/>
    <col min="1794" max="1794" width="38.44140625" customWidth="1"/>
    <col min="1795" max="1795" width="14.5546875" customWidth="1"/>
    <col min="1796" max="1796" width="15.109375" customWidth="1"/>
    <col min="1797" max="1797" width="15.5546875" customWidth="1"/>
    <col min="1798" max="1798" width="15.88671875" customWidth="1"/>
    <col min="1799" max="1799" width="14.5546875" customWidth="1"/>
    <col min="2049" max="2049" width="4.44140625" customWidth="1"/>
    <col min="2050" max="2050" width="38.44140625" customWidth="1"/>
    <col min="2051" max="2051" width="14.5546875" customWidth="1"/>
    <col min="2052" max="2052" width="15.109375" customWidth="1"/>
    <col min="2053" max="2053" width="15.5546875" customWidth="1"/>
    <col min="2054" max="2054" width="15.88671875" customWidth="1"/>
    <col min="2055" max="2055" width="14.5546875" customWidth="1"/>
    <col min="2305" max="2305" width="4.44140625" customWidth="1"/>
    <col min="2306" max="2306" width="38.44140625" customWidth="1"/>
    <col min="2307" max="2307" width="14.5546875" customWidth="1"/>
    <col min="2308" max="2308" width="15.109375" customWidth="1"/>
    <col min="2309" max="2309" width="15.5546875" customWidth="1"/>
    <col min="2310" max="2310" width="15.88671875" customWidth="1"/>
    <col min="2311" max="2311" width="14.5546875" customWidth="1"/>
    <col min="2561" max="2561" width="4.44140625" customWidth="1"/>
    <col min="2562" max="2562" width="38.44140625" customWidth="1"/>
    <col min="2563" max="2563" width="14.5546875" customWidth="1"/>
    <col min="2564" max="2564" width="15.109375" customWidth="1"/>
    <col min="2565" max="2565" width="15.5546875" customWidth="1"/>
    <col min="2566" max="2566" width="15.88671875" customWidth="1"/>
    <col min="2567" max="2567" width="14.5546875" customWidth="1"/>
    <col min="2817" max="2817" width="4.44140625" customWidth="1"/>
    <col min="2818" max="2818" width="38.44140625" customWidth="1"/>
    <col min="2819" max="2819" width="14.5546875" customWidth="1"/>
    <col min="2820" max="2820" width="15.109375" customWidth="1"/>
    <col min="2821" max="2821" width="15.5546875" customWidth="1"/>
    <col min="2822" max="2822" width="15.88671875" customWidth="1"/>
    <col min="2823" max="2823" width="14.5546875" customWidth="1"/>
    <col min="3073" max="3073" width="4.44140625" customWidth="1"/>
    <col min="3074" max="3074" width="38.44140625" customWidth="1"/>
    <col min="3075" max="3075" width="14.5546875" customWidth="1"/>
    <col min="3076" max="3076" width="15.109375" customWidth="1"/>
    <col min="3077" max="3077" width="15.5546875" customWidth="1"/>
    <col min="3078" max="3078" width="15.88671875" customWidth="1"/>
    <col min="3079" max="3079" width="14.5546875" customWidth="1"/>
    <col min="3329" max="3329" width="4.44140625" customWidth="1"/>
    <col min="3330" max="3330" width="38.44140625" customWidth="1"/>
    <col min="3331" max="3331" width="14.5546875" customWidth="1"/>
    <col min="3332" max="3332" width="15.109375" customWidth="1"/>
    <col min="3333" max="3333" width="15.5546875" customWidth="1"/>
    <col min="3334" max="3334" width="15.88671875" customWidth="1"/>
    <col min="3335" max="3335" width="14.5546875" customWidth="1"/>
    <col min="3585" max="3585" width="4.44140625" customWidth="1"/>
    <col min="3586" max="3586" width="38.44140625" customWidth="1"/>
    <col min="3587" max="3587" width="14.5546875" customWidth="1"/>
    <col min="3588" max="3588" width="15.109375" customWidth="1"/>
    <col min="3589" max="3589" width="15.5546875" customWidth="1"/>
    <col min="3590" max="3590" width="15.88671875" customWidth="1"/>
    <col min="3591" max="3591" width="14.5546875" customWidth="1"/>
    <col min="3841" max="3841" width="4.44140625" customWidth="1"/>
    <col min="3842" max="3842" width="38.44140625" customWidth="1"/>
    <col min="3843" max="3843" width="14.5546875" customWidth="1"/>
    <col min="3844" max="3844" width="15.109375" customWidth="1"/>
    <col min="3845" max="3845" width="15.5546875" customWidth="1"/>
    <col min="3846" max="3846" width="15.88671875" customWidth="1"/>
    <col min="3847" max="3847" width="14.5546875" customWidth="1"/>
    <col min="4097" max="4097" width="4.44140625" customWidth="1"/>
    <col min="4098" max="4098" width="38.44140625" customWidth="1"/>
    <col min="4099" max="4099" width="14.5546875" customWidth="1"/>
    <col min="4100" max="4100" width="15.109375" customWidth="1"/>
    <col min="4101" max="4101" width="15.5546875" customWidth="1"/>
    <col min="4102" max="4102" width="15.88671875" customWidth="1"/>
    <col min="4103" max="4103" width="14.5546875" customWidth="1"/>
    <col min="4353" max="4353" width="4.44140625" customWidth="1"/>
    <col min="4354" max="4354" width="38.44140625" customWidth="1"/>
    <col min="4355" max="4355" width="14.5546875" customWidth="1"/>
    <col min="4356" max="4356" width="15.109375" customWidth="1"/>
    <col min="4357" max="4357" width="15.5546875" customWidth="1"/>
    <col min="4358" max="4358" width="15.88671875" customWidth="1"/>
    <col min="4359" max="4359" width="14.5546875" customWidth="1"/>
    <col min="4609" max="4609" width="4.44140625" customWidth="1"/>
    <col min="4610" max="4610" width="38.44140625" customWidth="1"/>
    <col min="4611" max="4611" width="14.5546875" customWidth="1"/>
    <col min="4612" max="4612" width="15.109375" customWidth="1"/>
    <col min="4613" max="4613" width="15.5546875" customWidth="1"/>
    <col min="4614" max="4614" width="15.88671875" customWidth="1"/>
    <col min="4615" max="4615" width="14.5546875" customWidth="1"/>
    <col min="4865" max="4865" width="4.44140625" customWidth="1"/>
    <col min="4866" max="4866" width="38.44140625" customWidth="1"/>
    <col min="4867" max="4867" width="14.5546875" customWidth="1"/>
    <col min="4868" max="4868" width="15.109375" customWidth="1"/>
    <col min="4869" max="4869" width="15.5546875" customWidth="1"/>
    <col min="4870" max="4870" width="15.88671875" customWidth="1"/>
    <col min="4871" max="4871" width="14.5546875" customWidth="1"/>
    <col min="5121" max="5121" width="4.44140625" customWidth="1"/>
    <col min="5122" max="5122" width="38.44140625" customWidth="1"/>
    <col min="5123" max="5123" width="14.5546875" customWidth="1"/>
    <col min="5124" max="5124" width="15.109375" customWidth="1"/>
    <col min="5125" max="5125" width="15.5546875" customWidth="1"/>
    <col min="5126" max="5126" width="15.88671875" customWidth="1"/>
    <col min="5127" max="5127" width="14.5546875" customWidth="1"/>
    <col min="5377" max="5377" width="4.44140625" customWidth="1"/>
    <col min="5378" max="5378" width="38.44140625" customWidth="1"/>
    <col min="5379" max="5379" width="14.5546875" customWidth="1"/>
    <col min="5380" max="5380" width="15.109375" customWidth="1"/>
    <col min="5381" max="5381" width="15.5546875" customWidth="1"/>
    <col min="5382" max="5382" width="15.88671875" customWidth="1"/>
    <col min="5383" max="5383" width="14.5546875" customWidth="1"/>
    <col min="5633" max="5633" width="4.44140625" customWidth="1"/>
    <col min="5634" max="5634" width="38.44140625" customWidth="1"/>
    <col min="5635" max="5635" width="14.5546875" customWidth="1"/>
    <col min="5636" max="5636" width="15.109375" customWidth="1"/>
    <col min="5637" max="5637" width="15.5546875" customWidth="1"/>
    <col min="5638" max="5638" width="15.88671875" customWidth="1"/>
    <col min="5639" max="5639" width="14.5546875" customWidth="1"/>
    <col min="5889" max="5889" width="4.44140625" customWidth="1"/>
    <col min="5890" max="5890" width="38.44140625" customWidth="1"/>
    <col min="5891" max="5891" width="14.5546875" customWidth="1"/>
    <col min="5892" max="5892" width="15.109375" customWidth="1"/>
    <col min="5893" max="5893" width="15.5546875" customWidth="1"/>
    <col min="5894" max="5894" width="15.88671875" customWidth="1"/>
    <col min="5895" max="5895" width="14.5546875" customWidth="1"/>
    <col min="6145" max="6145" width="4.44140625" customWidth="1"/>
    <col min="6146" max="6146" width="38.44140625" customWidth="1"/>
    <col min="6147" max="6147" width="14.5546875" customWidth="1"/>
    <col min="6148" max="6148" width="15.109375" customWidth="1"/>
    <col min="6149" max="6149" width="15.5546875" customWidth="1"/>
    <col min="6150" max="6150" width="15.88671875" customWidth="1"/>
    <col min="6151" max="6151" width="14.5546875" customWidth="1"/>
    <col min="6401" max="6401" width="4.44140625" customWidth="1"/>
    <col min="6402" max="6402" width="38.44140625" customWidth="1"/>
    <col min="6403" max="6403" width="14.5546875" customWidth="1"/>
    <col min="6404" max="6404" width="15.109375" customWidth="1"/>
    <col min="6405" max="6405" width="15.5546875" customWidth="1"/>
    <col min="6406" max="6406" width="15.88671875" customWidth="1"/>
    <col min="6407" max="6407" width="14.5546875" customWidth="1"/>
    <col min="6657" max="6657" width="4.44140625" customWidth="1"/>
    <col min="6658" max="6658" width="38.44140625" customWidth="1"/>
    <col min="6659" max="6659" width="14.5546875" customWidth="1"/>
    <col min="6660" max="6660" width="15.109375" customWidth="1"/>
    <col min="6661" max="6661" width="15.5546875" customWidth="1"/>
    <col min="6662" max="6662" width="15.88671875" customWidth="1"/>
    <col min="6663" max="6663" width="14.5546875" customWidth="1"/>
    <col min="6913" max="6913" width="4.44140625" customWidth="1"/>
    <col min="6914" max="6914" width="38.44140625" customWidth="1"/>
    <col min="6915" max="6915" width="14.5546875" customWidth="1"/>
    <col min="6916" max="6916" width="15.109375" customWidth="1"/>
    <col min="6917" max="6917" width="15.5546875" customWidth="1"/>
    <col min="6918" max="6918" width="15.88671875" customWidth="1"/>
    <col min="6919" max="6919" width="14.5546875" customWidth="1"/>
    <col min="7169" max="7169" width="4.44140625" customWidth="1"/>
    <col min="7170" max="7170" width="38.44140625" customWidth="1"/>
    <col min="7171" max="7171" width="14.5546875" customWidth="1"/>
    <col min="7172" max="7172" width="15.109375" customWidth="1"/>
    <col min="7173" max="7173" width="15.5546875" customWidth="1"/>
    <col min="7174" max="7174" width="15.88671875" customWidth="1"/>
    <col min="7175" max="7175" width="14.5546875" customWidth="1"/>
    <col min="7425" max="7425" width="4.44140625" customWidth="1"/>
    <col min="7426" max="7426" width="38.44140625" customWidth="1"/>
    <col min="7427" max="7427" width="14.5546875" customWidth="1"/>
    <col min="7428" max="7428" width="15.109375" customWidth="1"/>
    <col min="7429" max="7429" width="15.5546875" customWidth="1"/>
    <col min="7430" max="7430" width="15.88671875" customWidth="1"/>
    <col min="7431" max="7431" width="14.5546875" customWidth="1"/>
    <col min="7681" max="7681" width="4.44140625" customWidth="1"/>
    <col min="7682" max="7682" width="38.44140625" customWidth="1"/>
    <col min="7683" max="7683" width="14.5546875" customWidth="1"/>
    <col min="7684" max="7684" width="15.109375" customWidth="1"/>
    <col min="7685" max="7685" width="15.5546875" customWidth="1"/>
    <col min="7686" max="7686" width="15.88671875" customWidth="1"/>
    <col min="7687" max="7687" width="14.5546875" customWidth="1"/>
    <col min="7937" max="7937" width="4.44140625" customWidth="1"/>
    <col min="7938" max="7938" width="38.44140625" customWidth="1"/>
    <col min="7939" max="7939" width="14.5546875" customWidth="1"/>
    <col min="7940" max="7940" width="15.109375" customWidth="1"/>
    <col min="7941" max="7941" width="15.5546875" customWidth="1"/>
    <col min="7942" max="7942" width="15.88671875" customWidth="1"/>
    <col min="7943" max="7943" width="14.5546875" customWidth="1"/>
    <col min="8193" max="8193" width="4.44140625" customWidth="1"/>
    <col min="8194" max="8194" width="38.44140625" customWidth="1"/>
    <col min="8195" max="8195" width="14.5546875" customWidth="1"/>
    <col min="8196" max="8196" width="15.109375" customWidth="1"/>
    <col min="8197" max="8197" width="15.5546875" customWidth="1"/>
    <col min="8198" max="8198" width="15.88671875" customWidth="1"/>
    <col min="8199" max="8199" width="14.5546875" customWidth="1"/>
    <col min="8449" max="8449" width="4.44140625" customWidth="1"/>
    <col min="8450" max="8450" width="38.44140625" customWidth="1"/>
    <col min="8451" max="8451" width="14.5546875" customWidth="1"/>
    <col min="8452" max="8452" width="15.109375" customWidth="1"/>
    <col min="8453" max="8453" width="15.5546875" customWidth="1"/>
    <col min="8454" max="8454" width="15.88671875" customWidth="1"/>
    <col min="8455" max="8455" width="14.5546875" customWidth="1"/>
    <col min="8705" max="8705" width="4.44140625" customWidth="1"/>
    <col min="8706" max="8706" width="38.44140625" customWidth="1"/>
    <col min="8707" max="8707" width="14.5546875" customWidth="1"/>
    <col min="8708" max="8708" width="15.109375" customWidth="1"/>
    <col min="8709" max="8709" width="15.5546875" customWidth="1"/>
    <col min="8710" max="8710" width="15.88671875" customWidth="1"/>
    <col min="8711" max="8711" width="14.5546875" customWidth="1"/>
    <col min="8961" max="8961" width="4.44140625" customWidth="1"/>
    <col min="8962" max="8962" width="38.44140625" customWidth="1"/>
    <col min="8963" max="8963" width="14.5546875" customWidth="1"/>
    <col min="8964" max="8964" width="15.109375" customWidth="1"/>
    <col min="8965" max="8965" width="15.5546875" customWidth="1"/>
    <col min="8966" max="8966" width="15.88671875" customWidth="1"/>
    <col min="8967" max="8967" width="14.5546875" customWidth="1"/>
    <col min="9217" max="9217" width="4.44140625" customWidth="1"/>
    <col min="9218" max="9218" width="38.44140625" customWidth="1"/>
    <col min="9219" max="9219" width="14.5546875" customWidth="1"/>
    <col min="9220" max="9220" width="15.109375" customWidth="1"/>
    <col min="9221" max="9221" width="15.5546875" customWidth="1"/>
    <col min="9222" max="9222" width="15.88671875" customWidth="1"/>
    <col min="9223" max="9223" width="14.5546875" customWidth="1"/>
    <col min="9473" max="9473" width="4.44140625" customWidth="1"/>
    <col min="9474" max="9474" width="38.44140625" customWidth="1"/>
    <col min="9475" max="9475" width="14.5546875" customWidth="1"/>
    <col min="9476" max="9476" width="15.109375" customWidth="1"/>
    <col min="9477" max="9477" width="15.5546875" customWidth="1"/>
    <col min="9478" max="9478" width="15.88671875" customWidth="1"/>
    <col min="9479" max="9479" width="14.5546875" customWidth="1"/>
    <col min="9729" max="9729" width="4.44140625" customWidth="1"/>
    <col min="9730" max="9730" width="38.44140625" customWidth="1"/>
    <col min="9731" max="9731" width="14.5546875" customWidth="1"/>
    <col min="9732" max="9732" width="15.109375" customWidth="1"/>
    <col min="9733" max="9733" width="15.5546875" customWidth="1"/>
    <col min="9734" max="9734" width="15.88671875" customWidth="1"/>
    <col min="9735" max="9735" width="14.5546875" customWidth="1"/>
    <col min="9985" max="9985" width="4.44140625" customWidth="1"/>
    <col min="9986" max="9986" width="38.44140625" customWidth="1"/>
    <col min="9987" max="9987" width="14.5546875" customWidth="1"/>
    <col min="9988" max="9988" width="15.109375" customWidth="1"/>
    <col min="9989" max="9989" width="15.5546875" customWidth="1"/>
    <col min="9990" max="9990" width="15.88671875" customWidth="1"/>
    <col min="9991" max="9991" width="14.5546875" customWidth="1"/>
    <col min="10241" max="10241" width="4.44140625" customWidth="1"/>
    <col min="10242" max="10242" width="38.44140625" customWidth="1"/>
    <col min="10243" max="10243" width="14.5546875" customWidth="1"/>
    <col min="10244" max="10244" width="15.109375" customWidth="1"/>
    <col min="10245" max="10245" width="15.5546875" customWidth="1"/>
    <col min="10246" max="10246" width="15.88671875" customWidth="1"/>
    <col min="10247" max="10247" width="14.5546875" customWidth="1"/>
    <col min="10497" max="10497" width="4.44140625" customWidth="1"/>
    <col min="10498" max="10498" width="38.44140625" customWidth="1"/>
    <col min="10499" max="10499" width="14.5546875" customWidth="1"/>
    <col min="10500" max="10500" width="15.109375" customWidth="1"/>
    <col min="10501" max="10501" width="15.5546875" customWidth="1"/>
    <col min="10502" max="10502" width="15.88671875" customWidth="1"/>
    <col min="10503" max="10503" width="14.5546875" customWidth="1"/>
    <col min="10753" max="10753" width="4.44140625" customWidth="1"/>
    <col min="10754" max="10754" width="38.44140625" customWidth="1"/>
    <col min="10755" max="10755" width="14.5546875" customWidth="1"/>
    <col min="10756" max="10756" width="15.109375" customWidth="1"/>
    <col min="10757" max="10757" width="15.5546875" customWidth="1"/>
    <col min="10758" max="10758" width="15.88671875" customWidth="1"/>
    <col min="10759" max="10759" width="14.5546875" customWidth="1"/>
    <col min="11009" max="11009" width="4.44140625" customWidth="1"/>
    <col min="11010" max="11010" width="38.44140625" customWidth="1"/>
    <col min="11011" max="11011" width="14.5546875" customWidth="1"/>
    <col min="11012" max="11012" width="15.109375" customWidth="1"/>
    <col min="11013" max="11013" width="15.5546875" customWidth="1"/>
    <col min="11014" max="11014" width="15.88671875" customWidth="1"/>
    <col min="11015" max="11015" width="14.5546875" customWidth="1"/>
    <col min="11265" max="11265" width="4.44140625" customWidth="1"/>
    <col min="11266" max="11266" width="38.44140625" customWidth="1"/>
    <col min="11267" max="11267" width="14.5546875" customWidth="1"/>
    <col min="11268" max="11268" width="15.109375" customWidth="1"/>
    <col min="11269" max="11269" width="15.5546875" customWidth="1"/>
    <col min="11270" max="11270" width="15.88671875" customWidth="1"/>
    <col min="11271" max="11271" width="14.5546875" customWidth="1"/>
    <col min="11521" max="11521" width="4.44140625" customWidth="1"/>
    <col min="11522" max="11522" width="38.44140625" customWidth="1"/>
    <col min="11523" max="11523" width="14.5546875" customWidth="1"/>
    <col min="11524" max="11524" width="15.109375" customWidth="1"/>
    <col min="11525" max="11525" width="15.5546875" customWidth="1"/>
    <col min="11526" max="11526" width="15.88671875" customWidth="1"/>
    <col min="11527" max="11527" width="14.5546875" customWidth="1"/>
    <col min="11777" max="11777" width="4.44140625" customWidth="1"/>
    <col min="11778" max="11778" width="38.44140625" customWidth="1"/>
    <col min="11779" max="11779" width="14.5546875" customWidth="1"/>
    <col min="11780" max="11780" width="15.109375" customWidth="1"/>
    <col min="11781" max="11781" width="15.5546875" customWidth="1"/>
    <col min="11782" max="11782" width="15.88671875" customWidth="1"/>
    <col min="11783" max="11783" width="14.5546875" customWidth="1"/>
    <col min="12033" max="12033" width="4.44140625" customWidth="1"/>
    <col min="12034" max="12034" width="38.44140625" customWidth="1"/>
    <col min="12035" max="12035" width="14.5546875" customWidth="1"/>
    <col min="12036" max="12036" width="15.109375" customWidth="1"/>
    <col min="12037" max="12037" width="15.5546875" customWidth="1"/>
    <col min="12038" max="12038" width="15.88671875" customWidth="1"/>
    <col min="12039" max="12039" width="14.5546875" customWidth="1"/>
    <col min="12289" max="12289" width="4.44140625" customWidth="1"/>
    <col min="12290" max="12290" width="38.44140625" customWidth="1"/>
    <col min="12291" max="12291" width="14.5546875" customWidth="1"/>
    <col min="12292" max="12292" width="15.109375" customWidth="1"/>
    <col min="12293" max="12293" width="15.5546875" customWidth="1"/>
    <col min="12294" max="12294" width="15.88671875" customWidth="1"/>
    <col min="12295" max="12295" width="14.5546875" customWidth="1"/>
    <col min="12545" max="12545" width="4.44140625" customWidth="1"/>
    <col min="12546" max="12546" width="38.44140625" customWidth="1"/>
    <col min="12547" max="12547" width="14.5546875" customWidth="1"/>
    <col min="12548" max="12548" width="15.109375" customWidth="1"/>
    <col min="12549" max="12549" width="15.5546875" customWidth="1"/>
    <col min="12550" max="12550" width="15.88671875" customWidth="1"/>
    <col min="12551" max="12551" width="14.5546875" customWidth="1"/>
    <col min="12801" max="12801" width="4.44140625" customWidth="1"/>
    <col min="12802" max="12802" width="38.44140625" customWidth="1"/>
    <col min="12803" max="12803" width="14.5546875" customWidth="1"/>
    <col min="12804" max="12804" width="15.109375" customWidth="1"/>
    <col min="12805" max="12805" width="15.5546875" customWidth="1"/>
    <col min="12806" max="12806" width="15.88671875" customWidth="1"/>
    <col min="12807" max="12807" width="14.5546875" customWidth="1"/>
    <col min="13057" max="13057" width="4.44140625" customWidth="1"/>
    <col min="13058" max="13058" width="38.44140625" customWidth="1"/>
    <col min="13059" max="13059" width="14.5546875" customWidth="1"/>
    <col min="13060" max="13060" width="15.109375" customWidth="1"/>
    <col min="13061" max="13061" width="15.5546875" customWidth="1"/>
    <col min="13062" max="13062" width="15.88671875" customWidth="1"/>
    <col min="13063" max="13063" width="14.5546875" customWidth="1"/>
    <col min="13313" max="13313" width="4.44140625" customWidth="1"/>
    <col min="13314" max="13314" width="38.44140625" customWidth="1"/>
    <col min="13315" max="13315" width="14.5546875" customWidth="1"/>
    <col min="13316" max="13316" width="15.109375" customWidth="1"/>
    <col min="13317" max="13317" width="15.5546875" customWidth="1"/>
    <col min="13318" max="13318" width="15.88671875" customWidth="1"/>
    <col min="13319" max="13319" width="14.5546875" customWidth="1"/>
    <col min="13569" max="13569" width="4.44140625" customWidth="1"/>
    <col min="13570" max="13570" width="38.44140625" customWidth="1"/>
    <col min="13571" max="13571" width="14.5546875" customWidth="1"/>
    <col min="13572" max="13572" width="15.109375" customWidth="1"/>
    <col min="13573" max="13573" width="15.5546875" customWidth="1"/>
    <col min="13574" max="13574" width="15.88671875" customWidth="1"/>
    <col min="13575" max="13575" width="14.5546875" customWidth="1"/>
    <col min="13825" max="13825" width="4.44140625" customWidth="1"/>
    <col min="13826" max="13826" width="38.44140625" customWidth="1"/>
    <col min="13827" max="13827" width="14.5546875" customWidth="1"/>
    <col min="13828" max="13828" width="15.109375" customWidth="1"/>
    <col min="13829" max="13829" width="15.5546875" customWidth="1"/>
    <col min="13830" max="13830" width="15.88671875" customWidth="1"/>
    <col min="13831" max="13831" width="14.5546875" customWidth="1"/>
    <col min="14081" max="14081" width="4.44140625" customWidth="1"/>
    <col min="14082" max="14082" width="38.44140625" customWidth="1"/>
    <col min="14083" max="14083" width="14.5546875" customWidth="1"/>
    <col min="14084" max="14084" width="15.109375" customWidth="1"/>
    <col min="14085" max="14085" width="15.5546875" customWidth="1"/>
    <col min="14086" max="14086" width="15.88671875" customWidth="1"/>
    <col min="14087" max="14087" width="14.5546875" customWidth="1"/>
    <col min="14337" max="14337" width="4.44140625" customWidth="1"/>
    <col min="14338" max="14338" width="38.44140625" customWidth="1"/>
    <col min="14339" max="14339" width="14.5546875" customWidth="1"/>
    <col min="14340" max="14340" width="15.109375" customWidth="1"/>
    <col min="14341" max="14341" width="15.5546875" customWidth="1"/>
    <col min="14342" max="14342" width="15.88671875" customWidth="1"/>
    <col min="14343" max="14343" width="14.5546875" customWidth="1"/>
    <col min="14593" max="14593" width="4.44140625" customWidth="1"/>
    <col min="14594" max="14594" width="38.44140625" customWidth="1"/>
    <col min="14595" max="14595" width="14.5546875" customWidth="1"/>
    <col min="14596" max="14596" width="15.109375" customWidth="1"/>
    <col min="14597" max="14597" width="15.5546875" customWidth="1"/>
    <col min="14598" max="14598" width="15.88671875" customWidth="1"/>
    <col min="14599" max="14599" width="14.5546875" customWidth="1"/>
    <col min="14849" max="14849" width="4.44140625" customWidth="1"/>
    <col min="14850" max="14850" width="38.44140625" customWidth="1"/>
    <col min="14851" max="14851" width="14.5546875" customWidth="1"/>
    <col min="14852" max="14852" width="15.109375" customWidth="1"/>
    <col min="14853" max="14853" width="15.5546875" customWidth="1"/>
    <col min="14854" max="14854" width="15.88671875" customWidth="1"/>
    <col min="14855" max="14855" width="14.5546875" customWidth="1"/>
    <col min="15105" max="15105" width="4.44140625" customWidth="1"/>
    <col min="15106" max="15106" width="38.44140625" customWidth="1"/>
    <col min="15107" max="15107" width="14.5546875" customWidth="1"/>
    <col min="15108" max="15108" width="15.109375" customWidth="1"/>
    <col min="15109" max="15109" width="15.5546875" customWidth="1"/>
    <col min="15110" max="15110" width="15.88671875" customWidth="1"/>
    <col min="15111" max="15111" width="14.5546875" customWidth="1"/>
    <col min="15361" max="15361" width="4.44140625" customWidth="1"/>
    <col min="15362" max="15362" width="38.44140625" customWidth="1"/>
    <col min="15363" max="15363" width="14.5546875" customWidth="1"/>
    <col min="15364" max="15364" width="15.109375" customWidth="1"/>
    <col min="15365" max="15365" width="15.5546875" customWidth="1"/>
    <col min="15366" max="15366" width="15.88671875" customWidth="1"/>
    <col min="15367" max="15367" width="14.5546875" customWidth="1"/>
    <col min="15617" max="15617" width="4.44140625" customWidth="1"/>
    <col min="15618" max="15618" width="38.44140625" customWidth="1"/>
    <col min="15619" max="15619" width="14.5546875" customWidth="1"/>
    <col min="15620" max="15620" width="15.109375" customWidth="1"/>
    <col min="15621" max="15621" width="15.5546875" customWidth="1"/>
    <col min="15622" max="15622" width="15.88671875" customWidth="1"/>
    <col min="15623" max="15623" width="14.5546875" customWidth="1"/>
    <col min="15873" max="15873" width="4.44140625" customWidth="1"/>
    <col min="15874" max="15874" width="38.44140625" customWidth="1"/>
    <col min="15875" max="15875" width="14.5546875" customWidth="1"/>
    <col min="15876" max="15876" width="15.109375" customWidth="1"/>
    <col min="15877" max="15877" width="15.5546875" customWidth="1"/>
    <col min="15878" max="15878" width="15.88671875" customWidth="1"/>
    <col min="15879" max="15879" width="14.5546875" customWidth="1"/>
    <col min="16129" max="16129" width="4.44140625" customWidth="1"/>
    <col min="16130" max="16130" width="38.44140625" customWidth="1"/>
    <col min="16131" max="16131" width="14.5546875" customWidth="1"/>
    <col min="16132" max="16132" width="15.109375" customWidth="1"/>
    <col min="16133" max="16133" width="15.5546875" customWidth="1"/>
    <col min="16134" max="16134" width="15.88671875" customWidth="1"/>
    <col min="16135" max="16135" width="14.5546875" customWidth="1"/>
  </cols>
  <sheetData>
    <row r="1" spans="1:7" ht="13.8">
      <c r="A1" s="30"/>
      <c r="B1" s="31"/>
      <c r="D1" s="392" t="s">
        <v>1283</v>
      </c>
      <c r="E1" s="392"/>
      <c r="F1" s="33"/>
      <c r="G1" s="33"/>
    </row>
    <row r="2" spans="1:7" ht="13.8">
      <c r="A2" s="31"/>
      <c r="B2" s="31"/>
      <c r="D2" s="392" t="s">
        <v>1</v>
      </c>
      <c r="E2" s="392"/>
      <c r="F2" s="33"/>
      <c r="G2" s="33"/>
    </row>
    <row r="3" spans="1:7" ht="13.8">
      <c r="A3" s="31"/>
      <c r="B3" s="31"/>
      <c r="D3" s="392" t="s">
        <v>2</v>
      </c>
      <c r="E3" s="392"/>
      <c r="F3" s="33"/>
      <c r="G3" s="33"/>
    </row>
    <row r="4" spans="1:7" ht="13.8">
      <c r="A4" s="31"/>
      <c r="B4" s="31"/>
      <c r="D4" s="392" t="s">
        <v>1280</v>
      </c>
      <c r="E4" s="392"/>
      <c r="F4" s="33"/>
      <c r="G4" s="33"/>
    </row>
    <row r="5" spans="1:7" ht="13.8">
      <c r="A5" s="31"/>
      <c r="B5" s="31"/>
      <c r="C5" s="35"/>
      <c r="F5" s="33"/>
      <c r="G5" s="33"/>
    </row>
    <row r="6" spans="1:7" ht="13.8">
      <c r="A6" s="31"/>
      <c r="B6" s="31"/>
      <c r="C6" s="35"/>
      <c r="E6" s="35" t="s">
        <v>1131</v>
      </c>
      <c r="F6" s="33"/>
      <c r="G6" s="33"/>
    </row>
    <row r="7" spans="1:7" ht="13.8">
      <c r="A7" s="64"/>
      <c r="B7" s="65"/>
      <c r="C7" s="66"/>
      <c r="F7" s="33"/>
      <c r="G7" s="33"/>
    </row>
    <row r="8" spans="1:7" ht="78" customHeight="1">
      <c r="A8" s="396" t="s">
        <v>1238</v>
      </c>
      <c r="B8" s="396"/>
      <c r="C8" s="396"/>
      <c r="D8" s="396"/>
      <c r="E8" s="396"/>
      <c r="F8" s="33"/>
      <c r="G8" s="33"/>
    </row>
    <row r="9" spans="1:7" ht="13.8">
      <c r="A9" s="55"/>
      <c r="B9" s="55"/>
      <c r="C9" s="56"/>
      <c r="D9" s="57"/>
      <c r="E9" s="57"/>
      <c r="F9" s="33"/>
      <c r="G9" s="33"/>
    </row>
    <row r="10" spans="1:7" ht="13.8">
      <c r="A10" s="397" t="s">
        <v>1103</v>
      </c>
      <c r="B10" s="397" t="s">
        <v>1104</v>
      </c>
      <c r="C10" s="400" t="s">
        <v>1113</v>
      </c>
      <c r="D10" s="401"/>
      <c r="E10" s="402"/>
      <c r="F10" s="33"/>
      <c r="G10" s="33"/>
    </row>
    <row r="11" spans="1:7" ht="12.75" customHeight="1">
      <c r="A11" s="398"/>
      <c r="B11" s="398"/>
      <c r="C11" s="394">
        <v>2023</v>
      </c>
      <c r="D11" s="394">
        <v>2024</v>
      </c>
      <c r="E11" s="394">
        <v>2025</v>
      </c>
      <c r="F11" s="33"/>
      <c r="G11" s="33"/>
    </row>
    <row r="12" spans="1:7" ht="12.75" customHeight="1">
      <c r="A12" s="399"/>
      <c r="B12" s="399"/>
      <c r="C12" s="403"/>
      <c r="D12" s="395"/>
      <c r="E12" s="395"/>
      <c r="F12" s="33"/>
      <c r="G12" s="33"/>
    </row>
    <row r="13" spans="1:7" ht="30" customHeight="1">
      <c r="A13" s="58">
        <v>1</v>
      </c>
      <c r="B13" s="79" t="s">
        <v>1132</v>
      </c>
      <c r="C13" s="43">
        <v>1409823.37</v>
      </c>
      <c r="D13" s="80">
        <v>1333416.8899999999</v>
      </c>
      <c r="E13" s="81">
        <v>1446393.2</v>
      </c>
      <c r="F13" s="33"/>
      <c r="G13" s="33"/>
    </row>
    <row r="14" spans="1:7" ht="30" customHeight="1">
      <c r="A14" s="58">
        <v>2</v>
      </c>
      <c r="B14" s="79" t="s">
        <v>1121</v>
      </c>
      <c r="C14" s="43">
        <v>1457269.35</v>
      </c>
      <c r="D14" s="80">
        <v>1378291.5</v>
      </c>
      <c r="E14" s="81">
        <v>1483709.84</v>
      </c>
      <c r="F14" s="33"/>
      <c r="G14" s="33"/>
    </row>
    <row r="15" spans="1:7" ht="27.75" customHeight="1">
      <c r="A15" s="58">
        <v>3</v>
      </c>
      <c r="B15" s="42" t="s">
        <v>1122</v>
      </c>
      <c r="C15" s="43">
        <v>881139.6</v>
      </c>
      <c r="D15" s="80">
        <v>833385.57</v>
      </c>
      <c r="E15" s="81">
        <v>904555.5</v>
      </c>
      <c r="F15" s="33"/>
      <c r="G15" s="33"/>
    </row>
    <row r="16" spans="1:7" ht="28.5" customHeight="1">
      <c r="A16" s="58">
        <v>4</v>
      </c>
      <c r="B16" s="79" t="s">
        <v>1123</v>
      </c>
      <c r="C16" s="80">
        <v>661984.37</v>
      </c>
      <c r="D16" s="81">
        <v>626107.61</v>
      </c>
      <c r="E16" s="81">
        <v>679162.96</v>
      </c>
      <c r="F16" s="33"/>
      <c r="G16" s="33"/>
    </row>
    <row r="17" spans="1:7" ht="30" customHeight="1">
      <c r="A17" s="58">
        <v>5</v>
      </c>
      <c r="B17" s="79" t="s">
        <v>1124</v>
      </c>
      <c r="C17" s="43">
        <v>612279.06000000006</v>
      </c>
      <c r="D17" s="43">
        <v>579096.12</v>
      </c>
      <c r="E17" s="43">
        <v>628412.31999999995</v>
      </c>
      <c r="F17" s="33"/>
      <c r="G17" s="33"/>
    </row>
    <row r="18" spans="1:7" ht="30.75" customHeight="1">
      <c r="A18" s="58">
        <v>6</v>
      </c>
      <c r="B18" s="79" t="s">
        <v>1114</v>
      </c>
      <c r="C18" s="43">
        <v>664243.69999999995</v>
      </c>
      <c r="D18" s="43">
        <v>628244.5</v>
      </c>
      <c r="E18" s="43">
        <v>682148.29</v>
      </c>
      <c r="F18" s="33"/>
      <c r="G18" s="33"/>
    </row>
    <row r="19" spans="1:7" ht="41.4">
      <c r="A19" s="58">
        <v>7</v>
      </c>
      <c r="B19" s="79" t="s">
        <v>1125</v>
      </c>
      <c r="C19" s="43">
        <v>1075442.19</v>
      </c>
      <c r="D19" s="43">
        <v>1017157.76</v>
      </c>
      <c r="E19" s="43">
        <v>1097109.3899999999</v>
      </c>
      <c r="F19" s="33"/>
      <c r="G19" s="33"/>
    </row>
    <row r="20" spans="1:7" ht="29.25" customHeight="1">
      <c r="A20" s="58">
        <v>8</v>
      </c>
      <c r="B20" s="79" t="s">
        <v>1115</v>
      </c>
      <c r="C20" s="43">
        <v>630353.72</v>
      </c>
      <c r="D20" s="43">
        <v>596191.21</v>
      </c>
      <c r="E20" s="43">
        <v>611992.99</v>
      </c>
      <c r="F20" s="33"/>
      <c r="G20" s="33"/>
    </row>
    <row r="21" spans="1:7" ht="31.5" customHeight="1">
      <c r="A21" s="58">
        <v>9</v>
      </c>
      <c r="B21" s="79" t="s">
        <v>1126</v>
      </c>
      <c r="C21" s="43">
        <v>763654.32</v>
      </c>
      <c r="D21" s="43">
        <v>722267.48</v>
      </c>
      <c r="E21" s="43">
        <v>1025461.43</v>
      </c>
      <c r="F21" s="33"/>
      <c r="G21" s="33"/>
    </row>
    <row r="22" spans="1:7" ht="29.25" customHeight="1">
      <c r="A22" s="58">
        <v>10</v>
      </c>
      <c r="B22" s="79" t="s">
        <v>1116</v>
      </c>
      <c r="C22" s="43">
        <v>390864.49</v>
      </c>
      <c r="D22" s="43">
        <v>369681.29</v>
      </c>
      <c r="E22" s="43">
        <v>380629.79</v>
      </c>
      <c r="F22" s="33"/>
      <c r="G22" s="33"/>
    </row>
    <row r="23" spans="1:7" ht="29.25" customHeight="1">
      <c r="A23" s="58">
        <v>11</v>
      </c>
      <c r="B23" s="79" t="s">
        <v>1127</v>
      </c>
      <c r="C23" s="43">
        <v>919548.26</v>
      </c>
      <c r="D23" s="43">
        <v>869712.62</v>
      </c>
      <c r="E23" s="43">
        <v>943364.81</v>
      </c>
      <c r="F23" s="33"/>
      <c r="G23" s="33"/>
    </row>
    <row r="24" spans="1:7" ht="29.25" customHeight="1">
      <c r="A24" s="58">
        <v>12</v>
      </c>
      <c r="B24" s="79" t="s">
        <v>1128</v>
      </c>
      <c r="C24" s="43">
        <v>1387230.05</v>
      </c>
      <c r="D24" s="43">
        <v>1312048.03</v>
      </c>
      <c r="E24" s="43">
        <v>1424003.21</v>
      </c>
      <c r="F24" s="33"/>
      <c r="G24" s="33"/>
    </row>
    <row r="25" spans="1:7" ht="41.4">
      <c r="A25" s="58">
        <v>13</v>
      </c>
      <c r="B25" s="79" t="s">
        <v>1129</v>
      </c>
      <c r="C25" s="43">
        <v>811100.3</v>
      </c>
      <c r="D25" s="43">
        <v>767142.09</v>
      </c>
      <c r="E25" s="43">
        <v>832907.54</v>
      </c>
      <c r="F25" s="33"/>
      <c r="G25" s="33"/>
    </row>
    <row r="26" spans="1:7" ht="31.5" customHeight="1">
      <c r="A26" s="58">
        <v>14</v>
      </c>
      <c r="B26" s="79" t="s">
        <v>1130</v>
      </c>
      <c r="C26" s="43">
        <v>2071807.74</v>
      </c>
      <c r="D26" s="43">
        <v>1959524.51</v>
      </c>
      <c r="E26" s="43">
        <v>2007635.55</v>
      </c>
      <c r="F26" s="33"/>
      <c r="G26" s="33"/>
    </row>
    <row r="27" spans="1:7" ht="30.75" customHeight="1">
      <c r="A27" s="58">
        <v>15</v>
      </c>
      <c r="B27" s="79" t="s">
        <v>1118</v>
      </c>
      <c r="C27" s="43">
        <v>641650.38</v>
      </c>
      <c r="D27" s="43">
        <v>606875.64</v>
      </c>
      <c r="E27" s="43">
        <v>679162.96</v>
      </c>
      <c r="F27" s="33"/>
      <c r="G27" s="33"/>
    </row>
    <row r="28" spans="1:7" ht="13.8" hidden="1">
      <c r="A28" s="58"/>
      <c r="B28" s="79" t="s">
        <v>1133</v>
      </c>
      <c r="C28" s="43"/>
      <c r="D28" s="43"/>
      <c r="E28" s="43"/>
      <c r="F28" s="33"/>
      <c r="G28" s="33"/>
    </row>
    <row r="29" spans="1:7" ht="13.8">
      <c r="A29" s="60"/>
      <c r="B29" s="61" t="s">
        <v>1111</v>
      </c>
      <c r="C29" s="62">
        <f>SUM(C13:C28)</f>
        <v>14378390.900000002</v>
      </c>
      <c r="D29" s="62">
        <f>SUM(D13:D28)</f>
        <v>13599142.819999998</v>
      </c>
      <c r="E29" s="62">
        <f>SUM(E13:E28)</f>
        <v>14826649.780000001</v>
      </c>
      <c r="F29" s="33"/>
      <c r="G29" s="33"/>
    </row>
    <row r="30" spans="1:7">
      <c r="A30" s="57"/>
      <c r="B30" s="57"/>
      <c r="C30" s="57"/>
      <c r="D30" s="57"/>
      <c r="E30" s="57"/>
      <c r="F30" s="33"/>
      <c r="G30" s="33"/>
    </row>
    <row r="31" spans="1:7" ht="13.8">
      <c r="A31" s="82"/>
      <c r="B31" s="82"/>
      <c r="C31" s="83"/>
      <c r="D31" s="33"/>
      <c r="E31" s="33"/>
      <c r="F31" s="33"/>
      <c r="G31" s="33"/>
    </row>
    <row r="32" spans="1:7">
      <c r="A32" s="33"/>
      <c r="B32" s="33"/>
      <c r="C32" s="33"/>
      <c r="D32" s="33"/>
      <c r="E32" s="33"/>
      <c r="F32" s="33"/>
      <c r="G32" s="33"/>
    </row>
    <row r="33" spans="1:7">
      <c r="A33" s="33"/>
      <c r="B33" s="33"/>
      <c r="C33" s="33"/>
      <c r="D33" s="33"/>
      <c r="E33" s="33"/>
      <c r="F33" s="33"/>
      <c r="G33" s="33"/>
    </row>
    <row r="34" spans="1:7">
      <c r="A34" s="33"/>
      <c r="B34" s="33"/>
      <c r="C34" s="33"/>
      <c r="D34" s="33"/>
      <c r="E34" s="33"/>
      <c r="F34" s="33"/>
      <c r="G34" s="33"/>
    </row>
    <row r="35" spans="1:7">
      <c r="A35" s="33"/>
      <c r="B35" s="33"/>
      <c r="C35" s="33"/>
      <c r="D35" s="33"/>
      <c r="E35" s="33"/>
      <c r="F35" s="33"/>
      <c r="G35" s="33"/>
    </row>
    <row r="36" spans="1:7">
      <c r="A36" s="33"/>
      <c r="B36" s="33"/>
      <c r="C36" s="33"/>
      <c r="D36" s="33"/>
      <c r="E36" s="33"/>
      <c r="F36" s="33"/>
      <c r="G36" s="33"/>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sheetPr>
    <tabColor rgb="FF00B0F0"/>
    <pageSetUpPr fitToPage="1"/>
  </sheetPr>
  <dimension ref="A1:H277"/>
  <sheetViews>
    <sheetView view="pageBreakPreview" zoomScale="90" zoomScaleNormal="100" zoomScaleSheetLayoutView="90" workbookViewId="0">
      <selection activeCell="D5" sqref="D5"/>
    </sheetView>
  </sheetViews>
  <sheetFormatPr defaultRowHeight="13.2"/>
  <cols>
    <col min="1" max="1" width="5.88671875" customWidth="1"/>
    <col min="2" max="2" width="42.6640625" customWidth="1"/>
    <col min="3" max="4" width="15.44140625" customWidth="1"/>
    <col min="5" max="5" width="14.88671875" customWidth="1"/>
    <col min="6" max="6" width="13.33203125" customWidth="1"/>
    <col min="7" max="7" width="12.88671875" customWidth="1"/>
    <col min="257" max="257" width="5.88671875" customWidth="1"/>
    <col min="258" max="258" width="37.44140625" customWidth="1"/>
    <col min="259" max="259" width="13.33203125" customWidth="1"/>
    <col min="260" max="260" width="15.44140625" customWidth="1"/>
    <col min="261" max="261" width="14.88671875" customWidth="1"/>
    <col min="262" max="262" width="13.33203125" customWidth="1"/>
    <col min="263" max="263" width="12.88671875" customWidth="1"/>
    <col min="513" max="513" width="5.88671875" customWidth="1"/>
    <col min="514" max="514" width="37.44140625" customWidth="1"/>
    <col min="515" max="515" width="13.33203125" customWidth="1"/>
    <col min="516" max="516" width="15.44140625" customWidth="1"/>
    <col min="517" max="517" width="14.88671875" customWidth="1"/>
    <col min="518" max="518" width="13.33203125" customWidth="1"/>
    <col min="519" max="519" width="12.88671875" customWidth="1"/>
    <col min="769" max="769" width="5.88671875" customWidth="1"/>
    <col min="770" max="770" width="37.44140625" customWidth="1"/>
    <col min="771" max="771" width="13.33203125" customWidth="1"/>
    <col min="772" max="772" width="15.44140625" customWidth="1"/>
    <col min="773" max="773" width="14.88671875" customWidth="1"/>
    <col min="774" max="774" width="13.33203125" customWidth="1"/>
    <col min="775" max="775" width="12.88671875" customWidth="1"/>
    <col min="1025" max="1025" width="5.88671875" customWidth="1"/>
    <col min="1026" max="1026" width="37.44140625" customWidth="1"/>
    <col min="1027" max="1027" width="13.33203125" customWidth="1"/>
    <col min="1028" max="1028" width="15.44140625" customWidth="1"/>
    <col min="1029" max="1029" width="14.88671875" customWidth="1"/>
    <col min="1030" max="1030" width="13.33203125" customWidth="1"/>
    <col min="1031" max="1031" width="12.88671875" customWidth="1"/>
    <col min="1281" max="1281" width="5.88671875" customWidth="1"/>
    <col min="1282" max="1282" width="37.44140625" customWidth="1"/>
    <col min="1283" max="1283" width="13.33203125" customWidth="1"/>
    <col min="1284" max="1284" width="15.44140625" customWidth="1"/>
    <col min="1285" max="1285" width="14.88671875" customWidth="1"/>
    <col min="1286" max="1286" width="13.33203125" customWidth="1"/>
    <col min="1287" max="1287" width="12.88671875" customWidth="1"/>
    <col min="1537" max="1537" width="5.88671875" customWidth="1"/>
    <col min="1538" max="1538" width="37.44140625" customWidth="1"/>
    <col min="1539" max="1539" width="13.33203125" customWidth="1"/>
    <col min="1540" max="1540" width="15.44140625" customWidth="1"/>
    <col min="1541" max="1541" width="14.88671875" customWidth="1"/>
    <col min="1542" max="1542" width="13.33203125" customWidth="1"/>
    <col min="1543" max="1543" width="12.88671875" customWidth="1"/>
    <col min="1793" max="1793" width="5.88671875" customWidth="1"/>
    <col min="1794" max="1794" width="37.44140625" customWidth="1"/>
    <col min="1795" max="1795" width="13.33203125" customWidth="1"/>
    <col min="1796" max="1796" width="15.44140625" customWidth="1"/>
    <col min="1797" max="1797" width="14.88671875" customWidth="1"/>
    <col min="1798" max="1798" width="13.33203125" customWidth="1"/>
    <col min="1799" max="1799" width="12.88671875" customWidth="1"/>
    <col min="2049" max="2049" width="5.88671875" customWidth="1"/>
    <col min="2050" max="2050" width="37.44140625" customWidth="1"/>
    <col min="2051" max="2051" width="13.33203125" customWidth="1"/>
    <col min="2052" max="2052" width="15.44140625" customWidth="1"/>
    <col min="2053" max="2053" width="14.88671875" customWidth="1"/>
    <col min="2054" max="2054" width="13.33203125" customWidth="1"/>
    <col min="2055" max="2055" width="12.88671875" customWidth="1"/>
    <col min="2305" max="2305" width="5.88671875" customWidth="1"/>
    <col min="2306" max="2306" width="37.44140625" customWidth="1"/>
    <col min="2307" max="2307" width="13.33203125" customWidth="1"/>
    <col min="2308" max="2308" width="15.44140625" customWidth="1"/>
    <col min="2309" max="2309" width="14.88671875" customWidth="1"/>
    <col min="2310" max="2310" width="13.33203125" customWidth="1"/>
    <col min="2311" max="2311" width="12.88671875" customWidth="1"/>
    <col min="2561" max="2561" width="5.88671875" customWidth="1"/>
    <col min="2562" max="2562" width="37.44140625" customWidth="1"/>
    <col min="2563" max="2563" width="13.33203125" customWidth="1"/>
    <col min="2564" max="2564" width="15.44140625" customWidth="1"/>
    <col min="2565" max="2565" width="14.88671875" customWidth="1"/>
    <col min="2566" max="2566" width="13.33203125" customWidth="1"/>
    <col min="2567" max="2567" width="12.88671875" customWidth="1"/>
    <col min="2817" max="2817" width="5.88671875" customWidth="1"/>
    <col min="2818" max="2818" width="37.44140625" customWidth="1"/>
    <col min="2819" max="2819" width="13.33203125" customWidth="1"/>
    <col min="2820" max="2820" width="15.44140625" customWidth="1"/>
    <col min="2821" max="2821" width="14.88671875" customWidth="1"/>
    <col min="2822" max="2822" width="13.33203125" customWidth="1"/>
    <col min="2823" max="2823" width="12.88671875" customWidth="1"/>
    <col min="3073" max="3073" width="5.88671875" customWidth="1"/>
    <col min="3074" max="3074" width="37.44140625" customWidth="1"/>
    <col min="3075" max="3075" width="13.33203125" customWidth="1"/>
    <col min="3076" max="3076" width="15.44140625" customWidth="1"/>
    <col min="3077" max="3077" width="14.88671875" customWidth="1"/>
    <col min="3078" max="3078" width="13.33203125" customWidth="1"/>
    <col min="3079" max="3079" width="12.88671875" customWidth="1"/>
    <col min="3329" max="3329" width="5.88671875" customWidth="1"/>
    <col min="3330" max="3330" width="37.44140625" customWidth="1"/>
    <col min="3331" max="3331" width="13.33203125" customWidth="1"/>
    <col min="3332" max="3332" width="15.44140625" customWidth="1"/>
    <col min="3333" max="3333" width="14.88671875" customWidth="1"/>
    <col min="3334" max="3334" width="13.33203125" customWidth="1"/>
    <col min="3335" max="3335" width="12.88671875" customWidth="1"/>
    <col min="3585" max="3585" width="5.88671875" customWidth="1"/>
    <col min="3586" max="3586" width="37.44140625" customWidth="1"/>
    <col min="3587" max="3587" width="13.33203125" customWidth="1"/>
    <col min="3588" max="3588" width="15.44140625" customWidth="1"/>
    <col min="3589" max="3589" width="14.88671875" customWidth="1"/>
    <col min="3590" max="3590" width="13.33203125" customWidth="1"/>
    <col min="3591" max="3591" width="12.88671875" customWidth="1"/>
    <col min="3841" max="3841" width="5.88671875" customWidth="1"/>
    <col min="3842" max="3842" width="37.44140625" customWidth="1"/>
    <col min="3843" max="3843" width="13.33203125" customWidth="1"/>
    <col min="3844" max="3844" width="15.44140625" customWidth="1"/>
    <col min="3845" max="3845" width="14.88671875" customWidth="1"/>
    <col min="3846" max="3846" width="13.33203125" customWidth="1"/>
    <col min="3847" max="3847" width="12.88671875" customWidth="1"/>
    <col min="4097" max="4097" width="5.88671875" customWidth="1"/>
    <col min="4098" max="4098" width="37.44140625" customWidth="1"/>
    <col min="4099" max="4099" width="13.33203125" customWidth="1"/>
    <col min="4100" max="4100" width="15.44140625" customWidth="1"/>
    <col min="4101" max="4101" width="14.88671875" customWidth="1"/>
    <col min="4102" max="4102" width="13.33203125" customWidth="1"/>
    <col min="4103" max="4103" width="12.88671875" customWidth="1"/>
    <col min="4353" max="4353" width="5.88671875" customWidth="1"/>
    <col min="4354" max="4354" width="37.44140625" customWidth="1"/>
    <col min="4355" max="4355" width="13.33203125" customWidth="1"/>
    <col min="4356" max="4356" width="15.44140625" customWidth="1"/>
    <col min="4357" max="4357" width="14.88671875" customWidth="1"/>
    <col min="4358" max="4358" width="13.33203125" customWidth="1"/>
    <col min="4359" max="4359" width="12.88671875" customWidth="1"/>
    <col min="4609" max="4609" width="5.88671875" customWidth="1"/>
    <col min="4610" max="4610" width="37.44140625" customWidth="1"/>
    <col min="4611" max="4611" width="13.33203125" customWidth="1"/>
    <col min="4612" max="4612" width="15.44140625" customWidth="1"/>
    <col min="4613" max="4613" width="14.88671875" customWidth="1"/>
    <col min="4614" max="4614" width="13.33203125" customWidth="1"/>
    <col min="4615" max="4615" width="12.88671875" customWidth="1"/>
    <col min="4865" max="4865" width="5.88671875" customWidth="1"/>
    <col min="4866" max="4866" width="37.44140625" customWidth="1"/>
    <col min="4867" max="4867" width="13.33203125" customWidth="1"/>
    <col min="4868" max="4868" width="15.44140625" customWidth="1"/>
    <col min="4869" max="4869" width="14.88671875" customWidth="1"/>
    <col min="4870" max="4870" width="13.33203125" customWidth="1"/>
    <col min="4871" max="4871" width="12.88671875" customWidth="1"/>
    <col min="5121" max="5121" width="5.88671875" customWidth="1"/>
    <col min="5122" max="5122" width="37.44140625" customWidth="1"/>
    <col min="5123" max="5123" width="13.33203125" customWidth="1"/>
    <col min="5124" max="5124" width="15.44140625" customWidth="1"/>
    <col min="5125" max="5125" width="14.88671875" customWidth="1"/>
    <col min="5126" max="5126" width="13.33203125" customWidth="1"/>
    <col min="5127" max="5127" width="12.88671875" customWidth="1"/>
    <col min="5377" max="5377" width="5.88671875" customWidth="1"/>
    <col min="5378" max="5378" width="37.44140625" customWidth="1"/>
    <col min="5379" max="5379" width="13.33203125" customWidth="1"/>
    <col min="5380" max="5380" width="15.44140625" customWidth="1"/>
    <col min="5381" max="5381" width="14.88671875" customWidth="1"/>
    <col min="5382" max="5382" width="13.33203125" customWidth="1"/>
    <col min="5383" max="5383" width="12.88671875" customWidth="1"/>
    <col min="5633" max="5633" width="5.88671875" customWidth="1"/>
    <col min="5634" max="5634" width="37.44140625" customWidth="1"/>
    <col min="5635" max="5635" width="13.33203125" customWidth="1"/>
    <col min="5636" max="5636" width="15.44140625" customWidth="1"/>
    <col min="5637" max="5637" width="14.88671875" customWidth="1"/>
    <col min="5638" max="5638" width="13.33203125" customWidth="1"/>
    <col min="5639" max="5639" width="12.88671875" customWidth="1"/>
    <col min="5889" max="5889" width="5.88671875" customWidth="1"/>
    <col min="5890" max="5890" width="37.44140625" customWidth="1"/>
    <col min="5891" max="5891" width="13.33203125" customWidth="1"/>
    <col min="5892" max="5892" width="15.44140625" customWidth="1"/>
    <col min="5893" max="5893" width="14.88671875" customWidth="1"/>
    <col min="5894" max="5894" width="13.33203125" customWidth="1"/>
    <col min="5895" max="5895" width="12.88671875" customWidth="1"/>
    <col min="6145" max="6145" width="5.88671875" customWidth="1"/>
    <col min="6146" max="6146" width="37.44140625" customWidth="1"/>
    <col min="6147" max="6147" width="13.33203125" customWidth="1"/>
    <col min="6148" max="6148" width="15.44140625" customWidth="1"/>
    <col min="6149" max="6149" width="14.88671875" customWidth="1"/>
    <col min="6150" max="6150" width="13.33203125" customWidth="1"/>
    <col min="6151" max="6151" width="12.88671875" customWidth="1"/>
    <col min="6401" max="6401" width="5.88671875" customWidth="1"/>
    <col min="6402" max="6402" width="37.44140625" customWidth="1"/>
    <col min="6403" max="6403" width="13.33203125" customWidth="1"/>
    <col min="6404" max="6404" width="15.44140625" customWidth="1"/>
    <col min="6405" max="6405" width="14.88671875" customWidth="1"/>
    <col min="6406" max="6406" width="13.33203125" customWidth="1"/>
    <col min="6407" max="6407" width="12.88671875" customWidth="1"/>
    <col min="6657" max="6657" width="5.88671875" customWidth="1"/>
    <col min="6658" max="6658" width="37.44140625" customWidth="1"/>
    <col min="6659" max="6659" width="13.33203125" customWidth="1"/>
    <col min="6660" max="6660" width="15.44140625" customWidth="1"/>
    <col min="6661" max="6661" width="14.88671875" customWidth="1"/>
    <col min="6662" max="6662" width="13.33203125" customWidth="1"/>
    <col min="6663" max="6663" width="12.88671875" customWidth="1"/>
    <col min="6913" max="6913" width="5.88671875" customWidth="1"/>
    <col min="6914" max="6914" width="37.44140625" customWidth="1"/>
    <col min="6915" max="6915" width="13.33203125" customWidth="1"/>
    <col min="6916" max="6916" width="15.44140625" customWidth="1"/>
    <col min="6917" max="6917" width="14.88671875" customWidth="1"/>
    <col min="6918" max="6918" width="13.33203125" customWidth="1"/>
    <col min="6919" max="6919" width="12.88671875" customWidth="1"/>
    <col min="7169" max="7169" width="5.88671875" customWidth="1"/>
    <col min="7170" max="7170" width="37.44140625" customWidth="1"/>
    <col min="7171" max="7171" width="13.33203125" customWidth="1"/>
    <col min="7172" max="7172" width="15.44140625" customWidth="1"/>
    <col min="7173" max="7173" width="14.88671875" customWidth="1"/>
    <col min="7174" max="7174" width="13.33203125" customWidth="1"/>
    <col min="7175" max="7175" width="12.88671875" customWidth="1"/>
    <col min="7425" max="7425" width="5.88671875" customWidth="1"/>
    <col min="7426" max="7426" width="37.44140625" customWidth="1"/>
    <col min="7427" max="7427" width="13.33203125" customWidth="1"/>
    <col min="7428" max="7428" width="15.44140625" customWidth="1"/>
    <col min="7429" max="7429" width="14.88671875" customWidth="1"/>
    <col min="7430" max="7430" width="13.33203125" customWidth="1"/>
    <col min="7431" max="7431" width="12.88671875" customWidth="1"/>
    <col min="7681" max="7681" width="5.88671875" customWidth="1"/>
    <col min="7682" max="7682" width="37.44140625" customWidth="1"/>
    <col min="7683" max="7683" width="13.33203125" customWidth="1"/>
    <col min="7684" max="7684" width="15.44140625" customWidth="1"/>
    <col min="7685" max="7685" width="14.88671875" customWidth="1"/>
    <col min="7686" max="7686" width="13.33203125" customWidth="1"/>
    <col min="7687" max="7687" width="12.88671875" customWidth="1"/>
    <col min="7937" max="7937" width="5.88671875" customWidth="1"/>
    <col min="7938" max="7938" width="37.44140625" customWidth="1"/>
    <col min="7939" max="7939" width="13.33203125" customWidth="1"/>
    <col min="7940" max="7940" width="15.44140625" customWidth="1"/>
    <col min="7941" max="7941" width="14.88671875" customWidth="1"/>
    <col min="7942" max="7942" width="13.33203125" customWidth="1"/>
    <col min="7943" max="7943" width="12.88671875" customWidth="1"/>
    <col min="8193" max="8193" width="5.88671875" customWidth="1"/>
    <col min="8194" max="8194" width="37.44140625" customWidth="1"/>
    <col min="8195" max="8195" width="13.33203125" customWidth="1"/>
    <col min="8196" max="8196" width="15.44140625" customWidth="1"/>
    <col min="8197" max="8197" width="14.88671875" customWidth="1"/>
    <col min="8198" max="8198" width="13.33203125" customWidth="1"/>
    <col min="8199" max="8199" width="12.88671875" customWidth="1"/>
    <col min="8449" max="8449" width="5.88671875" customWidth="1"/>
    <col min="8450" max="8450" width="37.44140625" customWidth="1"/>
    <col min="8451" max="8451" width="13.33203125" customWidth="1"/>
    <col min="8452" max="8452" width="15.44140625" customWidth="1"/>
    <col min="8453" max="8453" width="14.88671875" customWidth="1"/>
    <col min="8454" max="8454" width="13.33203125" customWidth="1"/>
    <col min="8455" max="8455" width="12.88671875" customWidth="1"/>
    <col min="8705" max="8705" width="5.88671875" customWidth="1"/>
    <col min="8706" max="8706" width="37.44140625" customWidth="1"/>
    <col min="8707" max="8707" width="13.33203125" customWidth="1"/>
    <col min="8708" max="8708" width="15.44140625" customWidth="1"/>
    <col min="8709" max="8709" width="14.88671875" customWidth="1"/>
    <col min="8710" max="8710" width="13.33203125" customWidth="1"/>
    <col min="8711" max="8711" width="12.88671875" customWidth="1"/>
    <col min="8961" max="8961" width="5.88671875" customWidth="1"/>
    <col min="8962" max="8962" width="37.44140625" customWidth="1"/>
    <col min="8963" max="8963" width="13.33203125" customWidth="1"/>
    <col min="8964" max="8964" width="15.44140625" customWidth="1"/>
    <col min="8965" max="8965" width="14.88671875" customWidth="1"/>
    <col min="8966" max="8966" width="13.33203125" customWidth="1"/>
    <col min="8967" max="8967" width="12.88671875" customWidth="1"/>
    <col min="9217" max="9217" width="5.88671875" customWidth="1"/>
    <col min="9218" max="9218" width="37.44140625" customWidth="1"/>
    <col min="9219" max="9219" width="13.33203125" customWidth="1"/>
    <col min="9220" max="9220" width="15.44140625" customWidth="1"/>
    <col min="9221" max="9221" width="14.88671875" customWidth="1"/>
    <col min="9222" max="9222" width="13.33203125" customWidth="1"/>
    <col min="9223" max="9223" width="12.88671875" customWidth="1"/>
    <col min="9473" max="9473" width="5.88671875" customWidth="1"/>
    <col min="9474" max="9474" width="37.44140625" customWidth="1"/>
    <col min="9475" max="9475" width="13.33203125" customWidth="1"/>
    <col min="9476" max="9476" width="15.44140625" customWidth="1"/>
    <col min="9477" max="9477" width="14.88671875" customWidth="1"/>
    <col min="9478" max="9478" width="13.33203125" customWidth="1"/>
    <col min="9479" max="9479" width="12.88671875" customWidth="1"/>
    <col min="9729" max="9729" width="5.88671875" customWidth="1"/>
    <col min="9730" max="9730" width="37.44140625" customWidth="1"/>
    <col min="9731" max="9731" width="13.33203125" customWidth="1"/>
    <col min="9732" max="9732" width="15.44140625" customWidth="1"/>
    <col min="9733" max="9733" width="14.88671875" customWidth="1"/>
    <col min="9734" max="9734" width="13.33203125" customWidth="1"/>
    <col min="9735" max="9735" width="12.88671875" customWidth="1"/>
    <col min="9985" max="9985" width="5.88671875" customWidth="1"/>
    <col min="9986" max="9986" width="37.44140625" customWidth="1"/>
    <col min="9987" max="9987" width="13.33203125" customWidth="1"/>
    <col min="9988" max="9988" width="15.44140625" customWidth="1"/>
    <col min="9989" max="9989" width="14.88671875" customWidth="1"/>
    <col min="9990" max="9990" width="13.33203125" customWidth="1"/>
    <col min="9991" max="9991" width="12.88671875" customWidth="1"/>
    <col min="10241" max="10241" width="5.88671875" customWidth="1"/>
    <col min="10242" max="10242" width="37.44140625" customWidth="1"/>
    <col min="10243" max="10243" width="13.33203125" customWidth="1"/>
    <col min="10244" max="10244" width="15.44140625" customWidth="1"/>
    <col min="10245" max="10245" width="14.88671875" customWidth="1"/>
    <col min="10246" max="10246" width="13.33203125" customWidth="1"/>
    <col min="10247" max="10247" width="12.88671875" customWidth="1"/>
    <col min="10497" max="10497" width="5.88671875" customWidth="1"/>
    <col min="10498" max="10498" width="37.44140625" customWidth="1"/>
    <col min="10499" max="10499" width="13.33203125" customWidth="1"/>
    <col min="10500" max="10500" width="15.44140625" customWidth="1"/>
    <col min="10501" max="10501" width="14.88671875" customWidth="1"/>
    <col min="10502" max="10502" width="13.33203125" customWidth="1"/>
    <col min="10503" max="10503" width="12.88671875" customWidth="1"/>
    <col min="10753" max="10753" width="5.88671875" customWidth="1"/>
    <col min="10754" max="10754" width="37.44140625" customWidth="1"/>
    <col min="10755" max="10755" width="13.33203125" customWidth="1"/>
    <col min="10756" max="10756" width="15.44140625" customWidth="1"/>
    <col min="10757" max="10757" width="14.88671875" customWidth="1"/>
    <col min="10758" max="10758" width="13.33203125" customWidth="1"/>
    <col min="10759" max="10759" width="12.88671875" customWidth="1"/>
    <col min="11009" max="11009" width="5.88671875" customWidth="1"/>
    <col min="11010" max="11010" width="37.44140625" customWidth="1"/>
    <col min="11011" max="11011" width="13.33203125" customWidth="1"/>
    <col min="11012" max="11012" width="15.44140625" customWidth="1"/>
    <col min="11013" max="11013" width="14.88671875" customWidth="1"/>
    <col min="11014" max="11014" width="13.33203125" customWidth="1"/>
    <col min="11015" max="11015" width="12.88671875" customWidth="1"/>
    <col min="11265" max="11265" width="5.88671875" customWidth="1"/>
    <col min="11266" max="11266" width="37.44140625" customWidth="1"/>
    <col min="11267" max="11267" width="13.33203125" customWidth="1"/>
    <col min="11268" max="11268" width="15.44140625" customWidth="1"/>
    <col min="11269" max="11269" width="14.88671875" customWidth="1"/>
    <col min="11270" max="11270" width="13.33203125" customWidth="1"/>
    <col min="11271" max="11271" width="12.88671875" customWidth="1"/>
    <col min="11521" max="11521" width="5.88671875" customWidth="1"/>
    <col min="11522" max="11522" width="37.44140625" customWidth="1"/>
    <col min="11523" max="11523" width="13.33203125" customWidth="1"/>
    <col min="11524" max="11524" width="15.44140625" customWidth="1"/>
    <col min="11525" max="11525" width="14.88671875" customWidth="1"/>
    <col min="11526" max="11526" width="13.33203125" customWidth="1"/>
    <col min="11527" max="11527" width="12.88671875" customWidth="1"/>
    <col min="11777" max="11777" width="5.88671875" customWidth="1"/>
    <col min="11778" max="11778" width="37.44140625" customWidth="1"/>
    <col min="11779" max="11779" width="13.33203125" customWidth="1"/>
    <col min="11780" max="11780" width="15.44140625" customWidth="1"/>
    <col min="11781" max="11781" width="14.88671875" customWidth="1"/>
    <col min="11782" max="11782" width="13.33203125" customWidth="1"/>
    <col min="11783" max="11783" width="12.88671875" customWidth="1"/>
    <col min="12033" max="12033" width="5.88671875" customWidth="1"/>
    <col min="12034" max="12034" width="37.44140625" customWidth="1"/>
    <col min="12035" max="12035" width="13.33203125" customWidth="1"/>
    <col min="12036" max="12036" width="15.44140625" customWidth="1"/>
    <col min="12037" max="12037" width="14.88671875" customWidth="1"/>
    <col min="12038" max="12038" width="13.33203125" customWidth="1"/>
    <col min="12039" max="12039" width="12.88671875" customWidth="1"/>
    <col min="12289" max="12289" width="5.88671875" customWidth="1"/>
    <col min="12290" max="12290" width="37.44140625" customWidth="1"/>
    <col min="12291" max="12291" width="13.33203125" customWidth="1"/>
    <col min="12292" max="12292" width="15.44140625" customWidth="1"/>
    <col min="12293" max="12293" width="14.88671875" customWidth="1"/>
    <col min="12294" max="12294" width="13.33203125" customWidth="1"/>
    <col min="12295" max="12295" width="12.88671875" customWidth="1"/>
    <col min="12545" max="12545" width="5.88671875" customWidth="1"/>
    <col min="12546" max="12546" width="37.44140625" customWidth="1"/>
    <col min="12547" max="12547" width="13.33203125" customWidth="1"/>
    <col min="12548" max="12548" width="15.44140625" customWidth="1"/>
    <col min="12549" max="12549" width="14.88671875" customWidth="1"/>
    <col min="12550" max="12550" width="13.33203125" customWidth="1"/>
    <col min="12551" max="12551" width="12.88671875" customWidth="1"/>
    <col min="12801" max="12801" width="5.88671875" customWidth="1"/>
    <col min="12802" max="12802" width="37.44140625" customWidth="1"/>
    <col min="12803" max="12803" width="13.33203125" customWidth="1"/>
    <col min="12804" max="12804" width="15.44140625" customWidth="1"/>
    <col min="12805" max="12805" width="14.88671875" customWidth="1"/>
    <col min="12806" max="12806" width="13.33203125" customWidth="1"/>
    <col min="12807" max="12807" width="12.88671875" customWidth="1"/>
    <col min="13057" max="13057" width="5.88671875" customWidth="1"/>
    <col min="13058" max="13058" width="37.44140625" customWidth="1"/>
    <col min="13059" max="13059" width="13.33203125" customWidth="1"/>
    <col min="13060" max="13060" width="15.44140625" customWidth="1"/>
    <col min="13061" max="13061" width="14.88671875" customWidth="1"/>
    <col min="13062" max="13062" width="13.33203125" customWidth="1"/>
    <col min="13063" max="13063" width="12.88671875" customWidth="1"/>
    <col min="13313" max="13313" width="5.88671875" customWidth="1"/>
    <col min="13314" max="13314" width="37.44140625" customWidth="1"/>
    <col min="13315" max="13315" width="13.33203125" customWidth="1"/>
    <col min="13316" max="13316" width="15.44140625" customWidth="1"/>
    <col min="13317" max="13317" width="14.88671875" customWidth="1"/>
    <col min="13318" max="13318" width="13.33203125" customWidth="1"/>
    <col min="13319" max="13319" width="12.88671875" customWidth="1"/>
    <col min="13569" max="13569" width="5.88671875" customWidth="1"/>
    <col min="13570" max="13570" width="37.44140625" customWidth="1"/>
    <col min="13571" max="13571" width="13.33203125" customWidth="1"/>
    <col min="13572" max="13572" width="15.44140625" customWidth="1"/>
    <col min="13573" max="13573" width="14.88671875" customWidth="1"/>
    <col min="13574" max="13574" width="13.33203125" customWidth="1"/>
    <col min="13575" max="13575" width="12.88671875" customWidth="1"/>
    <col min="13825" max="13825" width="5.88671875" customWidth="1"/>
    <col min="13826" max="13826" width="37.44140625" customWidth="1"/>
    <col min="13827" max="13827" width="13.33203125" customWidth="1"/>
    <col min="13828" max="13828" width="15.44140625" customWidth="1"/>
    <col min="13829" max="13829" width="14.88671875" customWidth="1"/>
    <col min="13830" max="13830" width="13.33203125" customWidth="1"/>
    <col min="13831" max="13831" width="12.88671875" customWidth="1"/>
    <col min="14081" max="14081" width="5.88671875" customWidth="1"/>
    <col min="14082" max="14082" width="37.44140625" customWidth="1"/>
    <col min="14083" max="14083" width="13.33203125" customWidth="1"/>
    <col min="14084" max="14084" width="15.44140625" customWidth="1"/>
    <col min="14085" max="14085" width="14.88671875" customWidth="1"/>
    <col min="14086" max="14086" width="13.33203125" customWidth="1"/>
    <col min="14087" max="14087" width="12.88671875" customWidth="1"/>
    <col min="14337" max="14337" width="5.88671875" customWidth="1"/>
    <col min="14338" max="14338" width="37.44140625" customWidth="1"/>
    <col min="14339" max="14339" width="13.33203125" customWidth="1"/>
    <col min="14340" max="14340" width="15.44140625" customWidth="1"/>
    <col min="14341" max="14341" width="14.88671875" customWidth="1"/>
    <col min="14342" max="14342" width="13.33203125" customWidth="1"/>
    <col min="14343" max="14343" width="12.88671875" customWidth="1"/>
    <col min="14593" max="14593" width="5.88671875" customWidth="1"/>
    <col min="14594" max="14594" width="37.44140625" customWidth="1"/>
    <col min="14595" max="14595" width="13.33203125" customWidth="1"/>
    <col min="14596" max="14596" width="15.44140625" customWidth="1"/>
    <col min="14597" max="14597" width="14.88671875" customWidth="1"/>
    <col min="14598" max="14598" width="13.33203125" customWidth="1"/>
    <col min="14599" max="14599" width="12.88671875" customWidth="1"/>
    <col min="14849" max="14849" width="5.88671875" customWidth="1"/>
    <col min="14850" max="14850" width="37.44140625" customWidth="1"/>
    <col min="14851" max="14851" width="13.33203125" customWidth="1"/>
    <col min="14852" max="14852" width="15.44140625" customWidth="1"/>
    <col min="14853" max="14853" width="14.88671875" customWidth="1"/>
    <col min="14854" max="14854" width="13.33203125" customWidth="1"/>
    <col min="14855" max="14855" width="12.88671875" customWidth="1"/>
    <col min="15105" max="15105" width="5.88671875" customWidth="1"/>
    <col min="15106" max="15106" width="37.44140625" customWidth="1"/>
    <col min="15107" max="15107" width="13.33203125" customWidth="1"/>
    <col min="15108" max="15108" width="15.44140625" customWidth="1"/>
    <col min="15109" max="15109" width="14.88671875" customWidth="1"/>
    <col min="15110" max="15110" width="13.33203125" customWidth="1"/>
    <col min="15111" max="15111" width="12.88671875" customWidth="1"/>
    <col min="15361" max="15361" width="5.88671875" customWidth="1"/>
    <col min="15362" max="15362" width="37.44140625" customWidth="1"/>
    <col min="15363" max="15363" width="13.33203125" customWidth="1"/>
    <col min="15364" max="15364" width="15.44140625" customWidth="1"/>
    <col min="15365" max="15365" width="14.88671875" customWidth="1"/>
    <col min="15366" max="15366" width="13.33203125" customWidth="1"/>
    <col min="15367" max="15367" width="12.88671875" customWidth="1"/>
    <col min="15617" max="15617" width="5.88671875" customWidth="1"/>
    <col min="15618" max="15618" width="37.44140625" customWidth="1"/>
    <col min="15619" max="15619" width="13.33203125" customWidth="1"/>
    <col min="15620" max="15620" width="15.44140625" customWidth="1"/>
    <col min="15621" max="15621" width="14.88671875" customWidth="1"/>
    <col min="15622" max="15622" width="13.33203125" customWidth="1"/>
    <col min="15623" max="15623" width="12.88671875" customWidth="1"/>
    <col min="15873" max="15873" width="5.88671875" customWidth="1"/>
    <col min="15874" max="15874" width="37.44140625" customWidth="1"/>
    <col min="15875" max="15875" width="13.33203125" customWidth="1"/>
    <col min="15876" max="15876" width="15.44140625" customWidth="1"/>
    <col min="15877" max="15877" width="14.88671875" customWidth="1"/>
    <col min="15878" max="15878" width="13.33203125" customWidth="1"/>
    <col min="15879" max="15879" width="12.88671875" customWidth="1"/>
    <col min="16129" max="16129" width="5.88671875" customWidth="1"/>
    <col min="16130" max="16130" width="37.44140625" customWidth="1"/>
    <col min="16131" max="16131" width="13.33203125" customWidth="1"/>
    <col min="16132" max="16132" width="15.44140625" customWidth="1"/>
    <col min="16133" max="16133" width="14.88671875" customWidth="1"/>
    <col min="16134" max="16134" width="13.33203125" customWidth="1"/>
    <col min="16135" max="16135" width="12.88671875" customWidth="1"/>
  </cols>
  <sheetData>
    <row r="1" spans="1:8" ht="13.8">
      <c r="A1" s="30"/>
      <c r="D1" s="392" t="s">
        <v>1283</v>
      </c>
      <c r="E1" s="392"/>
      <c r="F1" s="32"/>
      <c r="G1" s="33"/>
      <c r="H1" s="33"/>
    </row>
    <row r="2" spans="1:8" ht="13.8">
      <c r="A2" s="31"/>
      <c r="D2" s="404" t="s">
        <v>1</v>
      </c>
      <c r="E2" s="404"/>
      <c r="F2" s="32"/>
      <c r="G2" s="33"/>
      <c r="H2" s="33"/>
    </row>
    <row r="3" spans="1:8" ht="13.8">
      <c r="A3" s="31"/>
      <c r="D3" s="392" t="s">
        <v>2</v>
      </c>
      <c r="E3" s="392"/>
      <c r="F3" s="32"/>
      <c r="G3" s="33"/>
      <c r="H3" s="33"/>
    </row>
    <row r="4" spans="1:8" ht="13.8">
      <c r="A4" s="31"/>
      <c r="D4" s="392" t="s">
        <v>1280</v>
      </c>
      <c r="E4" s="392"/>
      <c r="F4" s="32"/>
      <c r="G4" s="33"/>
      <c r="H4" s="33"/>
    </row>
    <row r="5" spans="1:8" ht="13.8">
      <c r="A5" s="31"/>
      <c r="B5" s="31"/>
      <c r="C5" s="31"/>
      <c r="F5" s="34"/>
      <c r="G5" s="33"/>
      <c r="H5" s="33"/>
    </row>
    <row r="6" spans="1:8" ht="13.8">
      <c r="A6" s="31"/>
      <c r="B6" s="31"/>
      <c r="C6" s="35"/>
      <c r="E6" s="35" t="s">
        <v>1134</v>
      </c>
      <c r="F6" s="32"/>
      <c r="G6" s="33"/>
      <c r="H6" s="33"/>
    </row>
    <row r="7" spans="1:8" ht="13.8">
      <c r="A7" s="64"/>
      <c r="B7" s="65"/>
      <c r="C7" s="66"/>
      <c r="F7" s="37"/>
      <c r="G7" s="33"/>
      <c r="H7" s="33"/>
    </row>
    <row r="8" spans="1:8" ht="94.5" customHeight="1">
      <c r="A8" s="393" t="s">
        <v>1239</v>
      </c>
      <c r="B8" s="393"/>
      <c r="C8" s="393"/>
      <c r="D8" s="393"/>
      <c r="E8" s="393"/>
      <c r="F8" s="37"/>
      <c r="G8" s="37"/>
      <c r="H8" s="33"/>
    </row>
    <row r="9" spans="1:8" ht="13.8">
      <c r="A9" s="36"/>
      <c r="B9" s="55"/>
      <c r="C9" s="56"/>
      <c r="D9" s="57"/>
      <c r="E9" s="57"/>
      <c r="F9" s="69"/>
      <c r="G9" s="69"/>
      <c r="H9" s="33"/>
    </row>
    <row r="10" spans="1:8" ht="15.6">
      <c r="A10" s="397" t="s">
        <v>1103</v>
      </c>
      <c r="B10" s="397" t="s">
        <v>1104</v>
      </c>
      <c r="C10" s="400" t="s">
        <v>1113</v>
      </c>
      <c r="D10" s="401"/>
      <c r="E10" s="402"/>
      <c r="F10" s="84"/>
      <c r="G10" s="84"/>
      <c r="H10" s="33"/>
    </row>
    <row r="11" spans="1:8" ht="15.6">
      <c r="A11" s="398"/>
      <c r="B11" s="398"/>
      <c r="C11" s="394">
        <v>2023</v>
      </c>
      <c r="D11" s="394">
        <v>2024</v>
      </c>
      <c r="E11" s="394">
        <v>2025</v>
      </c>
      <c r="F11" s="84"/>
      <c r="G11" s="84"/>
      <c r="H11" s="33"/>
    </row>
    <row r="12" spans="1:8" ht="15.6">
      <c r="A12" s="399"/>
      <c r="B12" s="399"/>
      <c r="C12" s="403"/>
      <c r="D12" s="395"/>
      <c r="E12" s="395"/>
      <c r="F12" s="84"/>
      <c r="G12" s="84"/>
      <c r="H12" s="33"/>
    </row>
    <row r="13" spans="1:8" ht="30" customHeight="1">
      <c r="A13" s="58">
        <v>1</v>
      </c>
      <c r="B13" s="85" t="s">
        <v>1120</v>
      </c>
      <c r="C13" s="43">
        <v>364559</v>
      </c>
      <c r="D13" s="43">
        <v>364559</v>
      </c>
      <c r="E13" s="43">
        <v>364559</v>
      </c>
      <c r="F13" s="84"/>
      <c r="G13" s="84"/>
      <c r="H13" s="33"/>
    </row>
    <row r="14" spans="1:8" ht="32.25" customHeight="1">
      <c r="A14" s="58">
        <v>2</v>
      </c>
      <c r="B14" s="85" t="s">
        <v>1121</v>
      </c>
      <c r="C14" s="43">
        <v>361040.16</v>
      </c>
      <c r="D14" s="43">
        <v>361040.16</v>
      </c>
      <c r="E14" s="43">
        <v>361040.16</v>
      </c>
      <c r="F14" s="84"/>
      <c r="G14" s="84"/>
      <c r="H14" s="33"/>
    </row>
    <row r="15" spans="1:8" ht="28.5" customHeight="1">
      <c r="A15" s="58">
        <v>3</v>
      </c>
      <c r="B15" s="42" t="s">
        <v>1122</v>
      </c>
      <c r="C15" s="43">
        <v>45348.959999999999</v>
      </c>
      <c r="D15" s="43">
        <v>45348.959999999999</v>
      </c>
      <c r="E15" s="43">
        <v>45348.959999999999</v>
      </c>
      <c r="F15" s="84"/>
      <c r="G15" s="84"/>
      <c r="H15" s="33"/>
    </row>
    <row r="16" spans="1:8" ht="32.25" customHeight="1">
      <c r="A16" s="58">
        <v>4</v>
      </c>
      <c r="B16" s="85" t="s">
        <v>1123</v>
      </c>
      <c r="C16" s="43">
        <v>205275.9</v>
      </c>
      <c r="D16" s="43">
        <v>205275.9</v>
      </c>
      <c r="E16" s="43">
        <v>205275.9</v>
      </c>
      <c r="F16" s="84"/>
      <c r="G16" s="84"/>
      <c r="H16" s="33"/>
    </row>
    <row r="17" spans="1:8" ht="29.25" customHeight="1">
      <c r="A17" s="58">
        <v>5</v>
      </c>
      <c r="B17" s="85" t="s">
        <v>1124</v>
      </c>
      <c r="C17" s="43">
        <v>300643.55</v>
      </c>
      <c r="D17" s="43">
        <v>300643.55</v>
      </c>
      <c r="E17" s="43">
        <v>300643.55</v>
      </c>
      <c r="F17" s="84"/>
      <c r="G17" s="84"/>
      <c r="H17" s="33"/>
    </row>
    <row r="18" spans="1:8" ht="30.75" customHeight="1">
      <c r="A18" s="58">
        <v>6</v>
      </c>
      <c r="B18" s="85" t="s">
        <v>1114</v>
      </c>
      <c r="C18" s="43">
        <v>3779.08</v>
      </c>
      <c r="D18" s="43">
        <v>3779.08</v>
      </c>
      <c r="E18" s="43">
        <v>3779.08</v>
      </c>
      <c r="F18" s="84"/>
      <c r="G18" s="84"/>
      <c r="H18" s="33"/>
    </row>
    <row r="19" spans="1:8" ht="41.4">
      <c r="A19" s="58">
        <v>7</v>
      </c>
      <c r="B19" s="85" t="s">
        <v>1125</v>
      </c>
      <c r="C19" s="43">
        <v>192775.62</v>
      </c>
      <c r="D19" s="43">
        <v>192775.62</v>
      </c>
      <c r="E19" s="43">
        <v>192775.62</v>
      </c>
      <c r="F19" s="84"/>
      <c r="G19" s="84"/>
      <c r="H19" s="33"/>
    </row>
    <row r="20" spans="1:8" ht="30" customHeight="1">
      <c r="A20" s="58">
        <v>8</v>
      </c>
      <c r="B20" s="85" t="s">
        <v>1115</v>
      </c>
      <c r="C20" s="43">
        <v>433723.42</v>
      </c>
      <c r="D20" s="43">
        <v>433723.42</v>
      </c>
      <c r="E20" s="43">
        <v>433723.42</v>
      </c>
      <c r="F20" s="84"/>
      <c r="G20" s="84"/>
      <c r="H20" s="33"/>
    </row>
    <row r="21" spans="1:8" ht="29.25" customHeight="1">
      <c r="A21" s="58">
        <v>9</v>
      </c>
      <c r="B21" s="85" t="s">
        <v>1126</v>
      </c>
      <c r="C21" s="43">
        <v>100669.38</v>
      </c>
      <c r="D21" s="43">
        <v>100669.38</v>
      </c>
      <c r="E21" s="43">
        <v>100669.38</v>
      </c>
      <c r="F21" s="84"/>
      <c r="G21" s="84"/>
      <c r="H21" s="33"/>
    </row>
    <row r="22" spans="1:8" ht="30.75" customHeight="1">
      <c r="A22" s="58">
        <v>10</v>
      </c>
      <c r="B22" s="85" t="s">
        <v>1116</v>
      </c>
      <c r="C22" s="43">
        <v>217953.6</v>
      </c>
      <c r="D22" s="43">
        <v>217953.6</v>
      </c>
      <c r="E22" s="43">
        <v>217953.6</v>
      </c>
      <c r="F22" s="86"/>
      <c r="G22" s="87"/>
      <c r="H22" s="33"/>
    </row>
    <row r="23" spans="1:8" ht="34.5" customHeight="1">
      <c r="A23" s="58">
        <v>11</v>
      </c>
      <c r="B23" s="85" t="s">
        <v>1127</v>
      </c>
      <c r="C23" s="43">
        <v>225755.58</v>
      </c>
      <c r="D23" s="43">
        <v>225755.58</v>
      </c>
      <c r="E23" s="43">
        <v>225755.58</v>
      </c>
      <c r="F23" s="33"/>
      <c r="G23" s="33"/>
      <c r="H23" s="33"/>
    </row>
    <row r="24" spans="1:8" ht="33.75" customHeight="1">
      <c r="A24" s="58">
        <v>12</v>
      </c>
      <c r="B24" s="85" t="s">
        <v>1128</v>
      </c>
      <c r="C24" s="43">
        <v>413533.5</v>
      </c>
      <c r="D24" s="43">
        <v>413533.5</v>
      </c>
      <c r="E24" s="43">
        <v>413533.5</v>
      </c>
      <c r="F24" s="33"/>
      <c r="G24" s="33"/>
      <c r="H24" s="33"/>
    </row>
    <row r="25" spans="1:8" ht="46.5" customHeight="1">
      <c r="A25" s="58">
        <v>13</v>
      </c>
      <c r="B25" s="85" t="s">
        <v>1129</v>
      </c>
      <c r="C25" s="43">
        <v>17539.04</v>
      </c>
      <c r="D25" s="43">
        <v>17539.04</v>
      </c>
      <c r="E25" s="43">
        <v>17539.04</v>
      </c>
      <c r="F25" s="33"/>
      <c r="G25" s="33"/>
      <c r="H25" s="33"/>
    </row>
    <row r="26" spans="1:8" ht="31.5" customHeight="1">
      <c r="A26" s="58">
        <v>14</v>
      </c>
      <c r="B26" s="85" t="s">
        <v>1130</v>
      </c>
      <c r="C26" s="43">
        <v>89682.47</v>
      </c>
      <c r="D26" s="43">
        <v>89682.47</v>
      </c>
      <c r="E26" s="43">
        <v>89682.47</v>
      </c>
      <c r="F26" s="33"/>
      <c r="G26" s="33"/>
      <c r="H26" s="33"/>
    </row>
    <row r="27" spans="1:8" ht="29.25" customHeight="1">
      <c r="A27" s="58">
        <v>15</v>
      </c>
      <c r="B27" s="85" t="s">
        <v>1118</v>
      </c>
      <c r="C27" s="43">
        <v>27720.74</v>
      </c>
      <c r="D27" s="43">
        <v>27720.74</v>
      </c>
      <c r="E27" s="43">
        <v>27720.74</v>
      </c>
      <c r="F27" s="33"/>
      <c r="G27" s="33"/>
      <c r="H27" s="33"/>
    </row>
    <row r="28" spans="1:8" ht="13.8">
      <c r="A28" s="60"/>
      <c r="B28" s="61" t="s">
        <v>1111</v>
      </c>
      <c r="C28" s="62">
        <f>SUM(C13:C27)</f>
        <v>3000000.0000000005</v>
      </c>
      <c r="D28" s="88">
        <f>SUM(D13:D27)</f>
        <v>3000000.0000000005</v>
      </c>
      <c r="E28" s="88">
        <f>SUM(E13:E27)</f>
        <v>3000000.0000000005</v>
      </c>
      <c r="F28" s="33"/>
      <c r="G28" s="33"/>
      <c r="H28" s="33"/>
    </row>
    <row r="29" spans="1:8">
      <c r="F29" s="33"/>
      <c r="G29" s="33"/>
      <c r="H29" s="33"/>
    </row>
    <row r="30" spans="1:8">
      <c r="F30" s="33"/>
      <c r="G30" s="33"/>
      <c r="H30" s="33"/>
    </row>
    <row r="31" spans="1:8">
      <c r="F31" s="33"/>
      <c r="G31" s="33"/>
      <c r="H31" s="33"/>
    </row>
    <row r="32" spans="1:8">
      <c r="F32" s="33"/>
      <c r="G32" s="33"/>
      <c r="H32" s="33"/>
    </row>
    <row r="33" spans="1:8">
      <c r="A33" s="33"/>
      <c r="B33" s="33"/>
      <c r="C33" s="33"/>
      <c r="D33" s="33"/>
      <c r="E33" s="33"/>
      <c r="F33" s="33"/>
      <c r="G33" s="33"/>
      <c r="H33" s="33"/>
    </row>
    <row r="34" spans="1:8">
      <c r="A34" s="33"/>
      <c r="B34" s="33"/>
      <c r="C34" s="33"/>
      <c r="D34" s="33"/>
      <c r="E34" s="33"/>
      <c r="F34" s="33"/>
      <c r="G34" s="33"/>
      <c r="H34" s="33"/>
    </row>
    <row r="35" spans="1:8">
      <c r="A35" s="33"/>
      <c r="B35" s="33"/>
      <c r="C35" s="33"/>
      <c r="D35" s="33"/>
      <c r="E35" s="33"/>
      <c r="F35" s="33"/>
      <c r="G35" s="33"/>
      <c r="H35" s="33"/>
    </row>
    <row r="36" spans="1:8">
      <c r="A36" s="33"/>
      <c r="B36" s="33"/>
      <c r="C36" s="33"/>
      <c r="D36" s="33"/>
      <c r="E36" s="33"/>
      <c r="F36" s="33"/>
      <c r="G36" s="33"/>
      <c r="H36" s="33"/>
    </row>
    <row r="37" spans="1:8">
      <c r="A37" s="33"/>
      <c r="B37" s="33"/>
      <c r="C37" s="33"/>
      <c r="D37" s="33"/>
      <c r="E37" s="33"/>
      <c r="F37" s="33"/>
      <c r="G37" s="33"/>
      <c r="H37" s="33"/>
    </row>
    <row r="38" spans="1:8">
      <c r="A38" s="33"/>
      <c r="B38" s="33"/>
      <c r="C38" s="33"/>
      <c r="D38" s="33"/>
      <c r="E38" s="33"/>
      <c r="F38" s="33"/>
      <c r="G38" s="33"/>
      <c r="H38" s="33"/>
    </row>
    <row r="39" spans="1:8">
      <c r="A39" s="33"/>
      <c r="B39" s="33"/>
      <c r="C39" s="33"/>
      <c r="D39" s="33"/>
      <c r="E39" s="33"/>
      <c r="F39" s="33"/>
      <c r="G39" s="33"/>
      <c r="H39" s="33"/>
    </row>
    <row r="40" spans="1:8">
      <c r="A40" s="33"/>
      <c r="B40" s="33"/>
      <c r="C40" s="33"/>
      <c r="D40" s="33"/>
      <c r="E40" s="33"/>
      <c r="F40" s="33"/>
      <c r="G40" s="33"/>
      <c r="H40" s="33"/>
    </row>
    <row r="41" spans="1:8">
      <c r="A41" s="33"/>
      <c r="B41" s="33"/>
      <c r="C41" s="33"/>
      <c r="D41" s="33"/>
      <c r="E41" s="33"/>
      <c r="F41" s="33"/>
      <c r="G41" s="33"/>
      <c r="H41" s="33"/>
    </row>
    <row r="42" spans="1:8">
      <c r="A42" s="33"/>
      <c r="B42" s="33"/>
      <c r="C42" s="33"/>
      <c r="D42" s="33"/>
      <c r="E42" s="33"/>
      <c r="F42" s="33"/>
      <c r="G42" s="33"/>
      <c r="H42" s="33"/>
    </row>
    <row r="43" spans="1:8">
      <c r="A43" s="33"/>
      <c r="B43" s="33"/>
      <c r="C43" s="33"/>
      <c r="D43" s="33"/>
      <c r="E43" s="33"/>
      <c r="F43" s="33"/>
      <c r="G43" s="33"/>
      <c r="H43" s="33"/>
    </row>
    <row r="44" spans="1:8">
      <c r="A44" s="33"/>
      <c r="B44" s="33"/>
      <c r="C44" s="33"/>
      <c r="D44" s="33"/>
      <c r="E44" s="33"/>
      <c r="F44" s="33"/>
      <c r="G44" s="33"/>
      <c r="H44" s="33"/>
    </row>
    <row r="45" spans="1:8">
      <c r="A45" s="33"/>
      <c r="B45" s="33"/>
      <c r="C45" s="33"/>
      <c r="D45" s="33"/>
      <c r="E45" s="33"/>
      <c r="F45" s="33"/>
      <c r="G45" s="33"/>
      <c r="H45" s="33"/>
    </row>
    <row r="46" spans="1:8">
      <c r="A46" s="33"/>
      <c r="B46" s="33"/>
      <c r="C46" s="33"/>
      <c r="D46" s="33"/>
      <c r="E46" s="33"/>
      <c r="F46" s="33"/>
      <c r="G46" s="33"/>
      <c r="H46" s="33"/>
    </row>
    <row r="47" spans="1:8">
      <c r="A47" s="33"/>
      <c r="B47" s="33"/>
      <c r="C47" s="33"/>
      <c r="D47" s="33"/>
      <c r="E47" s="33"/>
      <c r="F47" s="33"/>
      <c r="G47" s="33"/>
      <c r="H47" s="33"/>
    </row>
    <row r="48" spans="1:8">
      <c r="A48" s="33"/>
      <c r="B48" s="33"/>
      <c r="C48" s="33"/>
      <c r="D48" s="33"/>
      <c r="E48" s="33"/>
      <c r="F48" s="33"/>
      <c r="G48" s="33"/>
      <c r="H48" s="33"/>
    </row>
    <row r="49" spans="1:8">
      <c r="A49" s="33"/>
      <c r="B49" s="33"/>
      <c r="C49" s="33"/>
      <c r="D49" s="33"/>
      <c r="E49" s="33"/>
      <c r="F49" s="33"/>
      <c r="G49" s="33"/>
      <c r="H49" s="33"/>
    </row>
    <row r="50" spans="1:8">
      <c r="A50" s="33"/>
      <c r="B50" s="33"/>
      <c r="C50" s="33"/>
      <c r="D50" s="33"/>
      <c r="E50" s="33"/>
      <c r="F50" s="33"/>
      <c r="G50" s="33"/>
      <c r="H50" s="33"/>
    </row>
    <row r="51" spans="1:8">
      <c r="A51" s="33"/>
      <c r="B51" s="33"/>
      <c r="C51" s="33"/>
      <c r="D51" s="33"/>
      <c r="E51" s="33"/>
      <c r="F51" s="33"/>
      <c r="G51" s="33"/>
      <c r="H51" s="33"/>
    </row>
    <row r="52" spans="1:8">
      <c r="A52" s="33"/>
      <c r="B52" s="33"/>
      <c r="C52" s="33"/>
      <c r="D52" s="33"/>
      <c r="E52" s="33"/>
      <c r="F52" s="33"/>
      <c r="G52" s="33"/>
      <c r="H52" s="33"/>
    </row>
    <row r="53" spans="1:8">
      <c r="A53" s="33"/>
      <c r="B53" s="33"/>
      <c r="C53" s="33"/>
      <c r="D53" s="33"/>
      <c r="E53" s="33"/>
      <c r="F53" s="33"/>
      <c r="G53" s="33"/>
      <c r="H53" s="33"/>
    </row>
    <row r="54" spans="1:8">
      <c r="A54" s="33"/>
      <c r="B54" s="33"/>
      <c r="C54" s="33"/>
      <c r="D54" s="33"/>
      <c r="E54" s="33"/>
      <c r="F54" s="33"/>
      <c r="G54" s="33"/>
      <c r="H54" s="33"/>
    </row>
    <row r="55" spans="1:8">
      <c r="A55" s="33"/>
      <c r="B55" s="33"/>
      <c r="C55" s="33"/>
      <c r="D55" s="33"/>
      <c r="E55" s="33"/>
      <c r="F55" s="33"/>
      <c r="G55" s="33"/>
      <c r="H55" s="33"/>
    </row>
    <row r="56" spans="1:8">
      <c r="A56" s="33"/>
      <c r="B56" s="33"/>
      <c r="C56" s="33"/>
      <c r="D56" s="33"/>
      <c r="E56" s="33"/>
      <c r="F56" s="33"/>
      <c r="G56" s="33"/>
      <c r="H56" s="33"/>
    </row>
    <row r="57" spans="1:8">
      <c r="A57" s="33"/>
      <c r="B57" s="33"/>
      <c r="C57" s="33"/>
      <c r="D57" s="33"/>
      <c r="E57" s="33"/>
      <c r="F57" s="33"/>
      <c r="G57" s="33"/>
      <c r="H57" s="33"/>
    </row>
    <row r="58" spans="1:8">
      <c r="A58" s="33"/>
      <c r="B58" s="33"/>
      <c r="C58" s="33"/>
      <c r="D58" s="33"/>
      <c r="E58" s="33"/>
      <c r="F58" s="33"/>
      <c r="G58" s="33"/>
      <c r="H58" s="33"/>
    </row>
    <row r="59" spans="1:8">
      <c r="A59" s="33"/>
      <c r="B59" s="33"/>
      <c r="C59" s="33"/>
      <c r="D59" s="33"/>
      <c r="E59" s="33"/>
      <c r="F59" s="33"/>
      <c r="G59" s="33"/>
      <c r="H59" s="33"/>
    </row>
    <row r="60" spans="1:8">
      <c r="A60" s="33"/>
      <c r="B60" s="33"/>
      <c r="C60" s="33"/>
      <c r="D60" s="33"/>
      <c r="E60" s="33"/>
      <c r="F60" s="33"/>
      <c r="G60" s="33"/>
      <c r="H60" s="33"/>
    </row>
    <row r="61" spans="1:8">
      <c r="A61" s="33"/>
      <c r="B61" s="33"/>
      <c r="C61" s="33"/>
      <c r="D61" s="33"/>
      <c r="E61" s="33"/>
      <c r="F61" s="33"/>
      <c r="G61" s="33"/>
      <c r="H61" s="33"/>
    </row>
    <row r="62" spans="1:8">
      <c r="A62" s="33"/>
      <c r="B62" s="33"/>
      <c r="C62" s="33"/>
      <c r="D62" s="33"/>
      <c r="E62" s="33"/>
      <c r="F62" s="33"/>
      <c r="G62" s="33"/>
      <c r="H62" s="33"/>
    </row>
    <row r="63" spans="1:8">
      <c r="A63" s="33"/>
      <c r="B63" s="33"/>
      <c r="C63" s="33"/>
      <c r="D63" s="33"/>
      <c r="E63" s="33"/>
      <c r="F63" s="33"/>
      <c r="G63" s="33"/>
      <c r="H63" s="33"/>
    </row>
    <row r="64" spans="1:8">
      <c r="A64" s="33"/>
      <c r="B64" s="33"/>
      <c r="C64" s="33"/>
      <c r="D64" s="33"/>
      <c r="E64" s="33"/>
      <c r="F64" s="33"/>
      <c r="G64" s="33"/>
      <c r="H64" s="33"/>
    </row>
    <row r="65" spans="1:8">
      <c r="A65" s="33"/>
      <c r="B65" s="33"/>
      <c r="C65" s="33"/>
      <c r="D65" s="33"/>
      <c r="E65" s="33"/>
      <c r="F65" s="33"/>
      <c r="G65" s="33"/>
      <c r="H65" s="33"/>
    </row>
    <row r="66" spans="1:8">
      <c r="A66" s="33"/>
      <c r="B66" s="33"/>
      <c r="C66" s="33"/>
      <c r="D66" s="33"/>
      <c r="E66" s="33"/>
      <c r="F66" s="33"/>
      <c r="G66" s="33"/>
      <c r="H66" s="33"/>
    </row>
    <row r="67" spans="1:8">
      <c r="A67" s="33"/>
      <c r="B67" s="33"/>
      <c r="C67" s="33"/>
      <c r="D67" s="33"/>
      <c r="E67" s="33"/>
      <c r="F67" s="33"/>
      <c r="G67" s="33"/>
      <c r="H67" s="33"/>
    </row>
    <row r="68" spans="1:8">
      <c r="A68" s="33"/>
      <c r="B68" s="33"/>
      <c r="C68" s="33"/>
      <c r="D68" s="33"/>
      <c r="E68" s="33"/>
      <c r="F68" s="33"/>
      <c r="G68" s="33"/>
      <c r="H68" s="33"/>
    </row>
    <row r="69" spans="1:8">
      <c r="A69" s="33"/>
      <c r="B69" s="33"/>
      <c r="C69" s="33"/>
      <c r="D69" s="33"/>
      <c r="E69" s="33"/>
      <c r="F69" s="33"/>
      <c r="G69" s="33"/>
      <c r="H69" s="33"/>
    </row>
    <row r="70" spans="1:8">
      <c r="A70" s="33"/>
      <c r="B70" s="33"/>
      <c r="C70" s="33"/>
      <c r="D70" s="33"/>
      <c r="E70" s="33"/>
      <c r="F70" s="33"/>
      <c r="G70" s="33"/>
      <c r="H70" s="33"/>
    </row>
    <row r="71" spans="1:8">
      <c r="A71" s="33"/>
      <c r="B71" s="33"/>
      <c r="C71" s="33"/>
      <c r="D71" s="33"/>
      <c r="E71" s="33"/>
      <c r="F71" s="33"/>
      <c r="G71" s="33"/>
      <c r="H71" s="33"/>
    </row>
    <row r="72" spans="1:8">
      <c r="A72" s="33"/>
      <c r="B72" s="33"/>
      <c r="C72" s="33"/>
      <c r="D72" s="33"/>
      <c r="E72" s="33"/>
      <c r="F72" s="33"/>
      <c r="G72" s="33"/>
      <c r="H72" s="33"/>
    </row>
    <row r="73" spans="1:8">
      <c r="A73" s="33"/>
      <c r="B73" s="33"/>
      <c r="C73" s="33"/>
      <c r="D73" s="33"/>
      <c r="E73" s="33"/>
      <c r="F73" s="33"/>
      <c r="G73" s="33"/>
      <c r="H73" s="33"/>
    </row>
    <row r="74" spans="1:8">
      <c r="A74" s="33"/>
      <c r="B74" s="33"/>
      <c r="C74" s="33"/>
      <c r="D74" s="33"/>
      <c r="E74" s="33"/>
      <c r="F74" s="33"/>
      <c r="G74" s="33"/>
      <c r="H74" s="33"/>
    </row>
    <row r="75" spans="1:8">
      <c r="A75" s="33"/>
      <c r="B75" s="33"/>
      <c r="C75" s="33"/>
      <c r="D75" s="33"/>
      <c r="E75" s="33"/>
      <c r="F75" s="33"/>
      <c r="G75" s="33"/>
      <c r="H75" s="33"/>
    </row>
    <row r="76" spans="1:8">
      <c r="A76" s="33"/>
      <c r="B76" s="33"/>
      <c r="C76" s="33"/>
      <c r="D76" s="33"/>
      <c r="E76" s="33"/>
      <c r="F76" s="33"/>
      <c r="G76" s="33"/>
      <c r="H76" s="33"/>
    </row>
    <row r="77" spans="1:8">
      <c r="A77" s="33"/>
      <c r="B77" s="33"/>
      <c r="C77" s="33"/>
      <c r="D77" s="33"/>
      <c r="E77" s="33"/>
      <c r="F77" s="33"/>
      <c r="G77" s="33"/>
      <c r="H77" s="33"/>
    </row>
    <row r="78" spans="1:8">
      <c r="A78" s="33"/>
      <c r="B78" s="33"/>
      <c r="C78" s="33"/>
      <c r="D78" s="33"/>
      <c r="E78" s="33"/>
      <c r="F78" s="33"/>
      <c r="G78" s="33"/>
      <c r="H78" s="33"/>
    </row>
    <row r="79" spans="1:8">
      <c r="A79" s="33"/>
      <c r="B79" s="33"/>
      <c r="C79" s="33"/>
      <c r="D79" s="33"/>
      <c r="E79" s="33"/>
      <c r="F79" s="33"/>
      <c r="G79" s="33"/>
      <c r="H79" s="33"/>
    </row>
    <row r="80" spans="1:8">
      <c r="A80" s="33"/>
      <c r="B80" s="33"/>
      <c r="C80" s="33"/>
      <c r="D80" s="33"/>
      <c r="E80" s="33"/>
      <c r="F80" s="33"/>
      <c r="G80" s="33"/>
      <c r="H80" s="33"/>
    </row>
    <row r="81" spans="1:8">
      <c r="A81" s="33"/>
      <c r="B81" s="33"/>
      <c r="C81" s="33"/>
      <c r="D81" s="33"/>
      <c r="E81" s="33"/>
      <c r="F81" s="33"/>
      <c r="G81" s="33"/>
      <c r="H81" s="33"/>
    </row>
    <row r="82" spans="1:8">
      <c r="A82" s="33"/>
      <c r="B82" s="33"/>
      <c r="C82" s="33"/>
      <c r="D82" s="33"/>
      <c r="E82" s="33"/>
      <c r="F82" s="33"/>
      <c r="G82" s="33"/>
      <c r="H82" s="33"/>
    </row>
    <row r="83" spans="1:8">
      <c r="A83" s="33"/>
      <c r="B83" s="33"/>
      <c r="C83" s="33"/>
      <c r="D83" s="33"/>
      <c r="E83" s="33"/>
      <c r="F83" s="33"/>
      <c r="G83" s="33"/>
      <c r="H83" s="33"/>
    </row>
    <row r="84" spans="1:8">
      <c r="A84" s="33"/>
      <c r="B84" s="33"/>
      <c r="C84" s="33"/>
      <c r="D84" s="33"/>
      <c r="E84" s="33"/>
      <c r="F84" s="33"/>
      <c r="G84" s="33"/>
      <c r="H84" s="33"/>
    </row>
    <row r="85" spans="1:8">
      <c r="A85" s="33"/>
      <c r="B85" s="33"/>
      <c r="C85" s="33"/>
      <c r="D85" s="33"/>
      <c r="E85" s="33"/>
      <c r="F85" s="33"/>
      <c r="G85" s="33"/>
      <c r="H85" s="33"/>
    </row>
    <row r="86" spans="1:8">
      <c r="A86" s="33"/>
      <c r="B86" s="33"/>
      <c r="C86" s="33"/>
      <c r="D86" s="33"/>
      <c r="E86" s="33"/>
      <c r="F86" s="33"/>
      <c r="G86" s="33"/>
      <c r="H86" s="33"/>
    </row>
    <row r="87" spans="1:8">
      <c r="A87" s="33"/>
      <c r="B87" s="33"/>
      <c r="C87" s="33"/>
      <c r="D87" s="33"/>
      <c r="E87" s="33"/>
      <c r="F87" s="33"/>
      <c r="G87" s="33"/>
      <c r="H87" s="33"/>
    </row>
    <row r="88" spans="1:8">
      <c r="A88" s="33"/>
      <c r="B88" s="33"/>
      <c r="C88" s="33"/>
      <c r="D88" s="33"/>
      <c r="E88" s="33"/>
      <c r="F88" s="33"/>
      <c r="G88" s="33"/>
      <c r="H88" s="33"/>
    </row>
    <row r="89" spans="1:8">
      <c r="A89" s="33"/>
      <c r="B89" s="33"/>
      <c r="C89" s="33"/>
      <c r="D89" s="33"/>
      <c r="E89" s="33"/>
      <c r="F89" s="33"/>
      <c r="G89" s="33"/>
      <c r="H89" s="33"/>
    </row>
    <row r="90" spans="1:8">
      <c r="A90" s="33"/>
      <c r="B90" s="33"/>
      <c r="C90" s="33"/>
      <c r="D90" s="33"/>
      <c r="E90" s="33"/>
      <c r="F90" s="33"/>
      <c r="G90" s="33"/>
      <c r="H90" s="33"/>
    </row>
    <row r="91" spans="1:8">
      <c r="A91" s="33"/>
      <c r="B91" s="33"/>
      <c r="C91" s="33"/>
      <c r="D91" s="33"/>
      <c r="E91" s="33"/>
      <c r="F91" s="33"/>
      <c r="G91" s="33"/>
      <c r="H91" s="33"/>
    </row>
    <row r="92" spans="1:8">
      <c r="A92" s="33"/>
      <c r="B92" s="33"/>
      <c r="C92" s="33"/>
      <c r="D92" s="33"/>
      <c r="E92" s="33"/>
      <c r="F92" s="33"/>
      <c r="G92" s="33"/>
      <c r="H92" s="33"/>
    </row>
    <row r="93" spans="1:8">
      <c r="A93" s="33"/>
      <c r="B93" s="33"/>
      <c r="C93" s="33"/>
      <c r="D93" s="33"/>
      <c r="E93" s="33"/>
      <c r="F93" s="33"/>
      <c r="G93" s="33"/>
      <c r="H93" s="33"/>
    </row>
    <row r="94" spans="1:8">
      <c r="A94" s="33"/>
      <c r="B94" s="33"/>
      <c r="C94" s="33"/>
      <c r="D94" s="33"/>
      <c r="E94" s="33"/>
      <c r="F94" s="33"/>
      <c r="G94" s="33"/>
      <c r="H94" s="33"/>
    </row>
    <row r="95" spans="1:8">
      <c r="A95" s="33"/>
      <c r="B95" s="33"/>
      <c r="C95" s="33"/>
      <c r="D95" s="33"/>
      <c r="E95" s="33"/>
      <c r="F95" s="33"/>
      <c r="G95" s="33"/>
      <c r="H95" s="33"/>
    </row>
    <row r="96" spans="1:8">
      <c r="A96" s="33"/>
      <c r="B96" s="33"/>
      <c r="C96" s="33"/>
      <c r="D96" s="33"/>
      <c r="E96" s="33"/>
      <c r="F96" s="33"/>
      <c r="G96" s="33"/>
      <c r="H96" s="33"/>
    </row>
    <row r="97" spans="1:8">
      <c r="A97" s="33"/>
      <c r="B97" s="33"/>
      <c r="C97" s="33"/>
      <c r="D97" s="33"/>
      <c r="E97" s="33"/>
      <c r="F97" s="33"/>
      <c r="G97" s="33"/>
      <c r="H97" s="33"/>
    </row>
    <row r="98" spans="1:8">
      <c r="A98" s="33"/>
      <c r="B98" s="33"/>
      <c r="C98" s="33"/>
      <c r="D98" s="33"/>
      <c r="E98" s="33"/>
      <c r="F98" s="33"/>
      <c r="G98" s="33"/>
      <c r="H98" s="33"/>
    </row>
    <row r="99" spans="1:8">
      <c r="A99" s="33"/>
      <c r="B99" s="33"/>
      <c r="C99" s="33"/>
      <c r="D99" s="33"/>
      <c r="E99" s="33"/>
      <c r="F99" s="33"/>
      <c r="G99" s="33"/>
      <c r="H99" s="33"/>
    </row>
    <row r="100" spans="1:8">
      <c r="A100" s="33"/>
      <c r="B100" s="33"/>
      <c r="C100" s="33"/>
      <c r="D100" s="33"/>
      <c r="E100" s="33"/>
      <c r="F100" s="33"/>
      <c r="G100" s="33"/>
      <c r="H100" s="33"/>
    </row>
    <row r="101" spans="1:8">
      <c r="A101" s="33"/>
      <c r="B101" s="33"/>
      <c r="C101" s="33"/>
      <c r="D101" s="33"/>
      <c r="E101" s="33"/>
      <c r="F101" s="33"/>
      <c r="G101" s="33"/>
      <c r="H101" s="33"/>
    </row>
    <row r="102" spans="1:8">
      <c r="A102" s="33"/>
      <c r="B102" s="33"/>
      <c r="C102" s="33"/>
      <c r="D102" s="33"/>
      <c r="E102" s="33"/>
      <c r="F102" s="33"/>
      <c r="G102" s="33"/>
      <c r="H102" s="33"/>
    </row>
    <row r="103" spans="1:8">
      <c r="A103" s="33"/>
      <c r="B103" s="33"/>
      <c r="C103" s="33"/>
      <c r="D103" s="33"/>
      <c r="E103" s="33"/>
      <c r="F103" s="33"/>
      <c r="G103" s="33"/>
      <c r="H103" s="33"/>
    </row>
    <row r="104" spans="1:8">
      <c r="A104" s="33"/>
      <c r="B104" s="33"/>
      <c r="C104" s="33"/>
      <c r="D104" s="33"/>
      <c r="E104" s="33"/>
      <c r="F104" s="33"/>
      <c r="G104" s="33"/>
      <c r="H104" s="33"/>
    </row>
    <row r="105" spans="1:8">
      <c r="A105" s="33"/>
      <c r="B105" s="33"/>
      <c r="C105" s="33"/>
      <c r="D105" s="33"/>
      <c r="E105" s="33"/>
      <c r="F105" s="33"/>
      <c r="G105" s="33"/>
      <c r="H105" s="33"/>
    </row>
    <row r="106" spans="1:8">
      <c r="A106" s="33"/>
      <c r="B106" s="33"/>
      <c r="C106" s="33"/>
      <c r="D106" s="33"/>
      <c r="E106" s="33"/>
      <c r="F106" s="33"/>
      <c r="G106" s="33"/>
      <c r="H106" s="33"/>
    </row>
    <row r="107" spans="1:8">
      <c r="A107" s="33"/>
      <c r="B107" s="33"/>
      <c r="C107" s="33"/>
      <c r="D107" s="33"/>
      <c r="E107" s="33"/>
      <c r="F107" s="33"/>
      <c r="G107" s="33"/>
      <c r="H107" s="33"/>
    </row>
    <row r="108" spans="1:8">
      <c r="A108" s="33"/>
      <c r="B108" s="33"/>
      <c r="C108" s="33"/>
      <c r="D108" s="33"/>
      <c r="E108" s="33"/>
      <c r="F108" s="33"/>
      <c r="G108" s="33"/>
      <c r="H108" s="33"/>
    </row>
    <row r="109" spans="1:8">
      <c r="A109" s="33"/>
      <c r="B109" s="33"/>
      <c r="C109" s="33"/>
      <c r="D109" s="33"/>
      <c r="E109" s="33"/>
      <c r="F109" s="33"/>
      <c r="G109" s="33"/>
      <c r="H109" s="33"/>
    </row>
    <row r="110" spans="1:8">
      <c r="A110" s="33"/>
      <c r="B110" s="33"/>
      <c r="C110" s="33"/>
      <c r="D110" s="33"/>
      <c r="E110" s="33"/>
      <c r="F110" s="33"/>
      <c r="G110" s="33"/>
      <c r="H110" s="33"/>
    </row>
    <row r="111" spans="1:8">
      <c r="A111" s="33"/>
      <c r="B111" s="33"/>
      <c r="C111" s="33"/>
      <c r="D111" s="33"/>
      <c r="E111" s="33"/>
      <c r="F111" s="33"/>
      <c r="G111" s="33"/>
      <c r="H111" s="33"/>
    </row>
    <row r="112" spans="1:8">
      <c r="A112" s="33"/>
      <c r="B112" s="33"/>
      <c r="C112" s="33"/>
      <c r="D112" s="33"/>
      <c r="E112" s="33"/>
      <c r="F112" s="33"/>
      <c r="G112" s="33"/>
      <c r="H112" s="33"/>
    </row>
    <row r="113" spans="1:8">
      <c r="A113" s="33"/>
      <c r="B113" s="33"/>
      <c r="C113" s="33"/>
      <c r="D113" s="33"/>
      <c r="E113" s="33"/>
      <c r="F113" s="33"/>
      <c r="G113" s="33"/>
      <c r="H113" s="33"/>
    </row>
    <row r="114" spans="1:8">
      <c r="A114" s="33"/>
      <c r="B114" s="33"/>
      <c r="C114" s="33"/>
      <c r="D114" s="33"/>
      <c r="E114" s="33"/>
      <c r="F114" s="33"/>
      <c r="G114" s="33"/>
      <c r="H114" s="33"/>
    </row>
    <row r="115" spans="1:8">
      <c r="A115" s="33"/>
      <c r="B115" s="33"/>
      <c r="C115" s="33"/>
      <c r="D115" s="33"/>
      <c r="E115" s="33"/>
      <c r="F115" s="33"/>
      <c r="G115" s="33"/>
      <c r="H115" s="33"/>
    </row>
    <row r="116" spans="1:8">
      <c r="A116" s="33"/>
      <c r="B116" s="33"/>
      <c r="C116" s="33"/>
      <c r="D116" s="33"/>
      <c r="E116" s="33"/>
      <c r="F116" s="33"/>
      <c r="G116" s="33"/>
      <c r="H116" s="33"/>
    </row>
    <row r="117" spans="1:8">
      <c r="A117" s="33"/>
      <c r="B117" s="33"/>
      <c r="C117" s="33"/>
      <c r="D117" s="33"/>
      <c r="E117" s="33"/>
      <c r="F117" s="33"/>
      <c r="G117" s="33"/>
      <c r="H117" s="33"/>
    </row>
    <row r="118" spans="1:8">
      <c r="A118" s="33"/>
      <c r="B118" s="33"/>
      <c r="C118" s="33"/>
      <c r="D118" s="33"/>
      <c r="E118" s="33"/>
      <c r="F118" s="33"/>
      <c r="G118" s="33"/>
      <c r="H118" s="33"/>
    </row>
    <row r="119" spans="1:8">
      <c r="A119" s="33"/>
      <c r="B119" s="33"/>
      <c r="C119" s="33"/>
      <c r="D119" s="33"/>
      <c r="E119" s="33"/>
      <c r="F119" s="33"/>
      <c r="G119" s="33"/>
      <c r="H119" s="33"/>
    </row>
    <row r="120" spans="1:8">
      <c r="A120" s="33"/>
      <c r="B120" s="33"/>
      <c r="C120" s="33"/>
      <c r="D120" s="33"/>
      <c r="E120" s="33"/>
      <c r="F120" s="33"/>
      <c r="G120" s="33"/>
      <c r="H120" s="33"/>
    </row>
    <row r="121" spans="1:8">
      <c r="A121" s="33"/>
      <c r="B121" s="33"/>
      <c r="C121" s="33"/>
      <c r="D121" s="33"/>
      <c r="E121" s="33"/>
      <c r="F121" s="33"/>
      <c r="G121" s="33"/>
      <c r="H121" s="33"/>
    </row>
    <row r="122" spans="1:8">
      <c r="A122" s="33"/>
      <c r="B122" s="33"/>
      <c r="C122" s="33"/>
      <c r="D122" s="33"/>
      <c r="E122" s="33"/>
      <c r="F122" s="33"/>
      <c r="G122" s="33"/>
      <c r="H122" s="33"/>
    </row>
    <row r="123" spans="1:8">
      <c r="A123" s="33"/>
      <c r="B123" s="33"/>
      <c r="C123" s="33"/>
      <c r="D123" s="33"/>
      <c r="E123" s="33"/>
      <c r="F123" s="33"/>
      <c r="G123" s="33"/>
      <c r="H123" s="33"/>
    </row>
    <row r="124" spans="1:8">
      <c r="A124" s="33"/>
      <c r="B124" s="33"/>
      <c r="C124" s="33"/>
      <c r="D124" s="33"/>
      <c r="E124" s="33"/>
      <c r="F124" s="33"/>
      <c r="G124" s="33"/>
      <c r="H124" s="33"/>
    </row>
    <row r="125" spans="1:8">
      <c r="A125" s="33"/>
      <c r="B125" s="33"/>
      <c r="C125" s="33"/>
      <c r="D125" s="33"/>
      <c r="E125" s="33"/>
      <c r="F125" s="33"/>
      <c r="G125" s="33"/>
      <c r="H125" s="33"/>
    </row>
    <row r="126" spans="1:8">
      <c r="A126" s="33"/>
      <c r="B126" s="33"/>
      <c r="C126" s="33"/>
      <c r="D126" s="33"/>
      <c r="E126" s="33"/>
      <c r="F126" s="33"/>
      <c r="G126" s="33"/>
      <c r="H126" s="33"/>
    </row>
    <row r="127" spans="1:8">
      <c r="A127" s="33"/>
      <c r="B127" s="33"/>
      <c r="C127" s="33"/>
      <c r="D127" s="33"/>
      <c r="E127" s="33"/>
      <c r="F127" s="33"/>
      <c r="G127" s="33"/>
      <c r="H127" s="33"/>
    </row>
    <row r="128" spans="1:8">
      <c r="A128" s="33"/>
      <c r="B128" s="33"/>
      <c r="C128" s="33"/>
      <c r="D128" s="33"/>
      <c r="E128" s="33"/>
      <c r="F128" s="33"/>
      <c r="G128" s="33"/>
      <c r="H128" s="33"/>
    </row>
    <row r="129" spans="1:8">
      <c r="A129" s="33"/>
      <c r="B129" s="33"/>
      <c r="C129" s="33"/>
      <c r="D129" s="33"/>
      <c r="E129" s="33"/>
      <c r="F129" s="33"/>
      <c r="G129" s="33"/>
      <c r="H129" s="33"/>
    </row>
    <row r="130" spans="1:8">
      <c r="A130" s="33"/>
      <c r="B130" s="33"/>
      <c r="C130" s="33"/>
      <c r="D130" s="33"/>
      <c r="E130" s="33"/>
      <c r="F130" s="33"/>
      <c r="G130" s="33"/>
      <c r="H130" s="33"/>
    </row>
    <row r="131" spans="1:8">
      <c r="A131" s="33"/>
      <c r="B131" s="33"/>
      <c r="C131" s="33"/>
      <c r="D131" s="33"/>
      <c r="E131" s="33"/>
      <c r="F131" s="33"/>
      <c r="G131" s="33"/>
      <c r="H131" s="33"/>
    </row>
    <row r="132" spans="1:8">
      <c r="A132" s="33"/>
      <c r="B132" s="33"/>
      <c r="C132" s="33"/>
      <c r="D132" s="33"/>
      <c r="E132" s="33"/>
      <c r="F132" s="33"/>
      <c r="G132" s="33"/>
      <c r="H132" s="33"/>
    </row>
    <row r="133" spans="1:8">
      <c r="A133" s="33"/>
      <c r="B133" s="33"/>
      <c r="C133" s="33"/>
      <c r="D133" s="33"/>
      <c r="E133" s="33"/>
      <c r="F133" s="33"/>
      <c r="G133" s="33"/>
      <c r="H133" s="33"/>
    </row>
    <row r="134" spans="1:8">
      <c r="A134" s="33"/>
      <c r="B134" s="33"/>
      <c r="C134" s="33"/>
      <c r="D134" s="33"/>
      <c r="E134" s="33"/>
      <c r="F134" s="33"/>
      <c r="G134" s="33"/>
      <c r="H134" s="33"/>
    </row>
    <row r="135" spans="1:8">
      <c r="A135" s="33"/>
      <c r="B135" s="33"/>
      <c r="C135" s="33"/>
      <c r="D135" s="33"/>
      <c r="E135" s="33"/>
      <c r="F135" s="33"/>
      <c r="G135" s="33"/>
      <c r="H135" s="33"/>
    </row>
    <row r="136" spans="1:8">
      <c r="A136" s="33"/>
      <c r="B136" s="33"/>
      <c r="C136" s="33"/>
      <c r="D136" s="33"/>
      <c r="E136" s="33"/>
      <c r="F136" s="33"/>
      <c r="G136" s="33"/>
      <c r="H136" s="33"/>
    </row>
    <row r="137" spans="1:8">
      <c r="A137" s="33"/>
      <c r="B137" s="33"/>
      <c r="C137" s="33"/>
      <c r="D137" s="33"/>
      <c r="E137" s="33"/>
      <c r="F137" s="33"/>
      <c r="G137" s="33"/>
      <c r="H137" s="33"/>
    </row>
    <row r="138" spans="1:8">
      <c r="A138" s="33"/>
      <c r="B138" s="33"/>
      <c r="C138" s="33"/>
      <c r="D138" s="33"/>
      <c r="E138" s="33"/>
      <c r="F138" s="33"/>
      <c r="G138" s="33"/>
      <c r="H138" s="33"/>
    </row>
    <row r="139" spans="1:8">
      <c r="A139" s="33"/>
      <c r="B139" s="33"/>
      <c r="C139" s="33"/>
      <c r="D139" s="33"/>
      <c r="E139" s="33"/>
      <c r="F139" s="33"/>
      <c r="G139" s="33"/>
      <c r="H139" s="33"/>
    </row>
    <row r="140" spans="1:8">
      <c r="A140" s="33"/>
      <c r="B140" s="33"/>
      <c r="C140" s="33"/>
      <c r="D140" s="33"/>
      <c r="E140" s="33"/>
      <c r="F140" s="33"/>
      <c r="G140" s="33"/>
      <c r="H140" s="33"/>
    </row>
    <row r="141" spans="1:8">
      <c r="A141" s="33"/>
      <c r="B141" s="33"/>
      <c r="C141" s="33"/>
      <c r="D141" s="33"/>
      <c r="E141" s="33"/>
      <c r="F141" s="33"/>
      <c r="G141" s="33"/>
      <c r="H141" s="33"/>
    </row>
    <row r="142" spans="1:8">
      <c r="A142" s="33"/>
      <c r="B142" s="33"/>
      <c r="C142" s="33"/>
      <c r="D142" s="33"/>
      <c r="E142" s="33"/>
      <c r="F142" s="33"/>
      <c r="G142" s="33"/>
      <c r="H142" s="33"/>
    </row>
    <row r="143" spans="1:8">
      <c r="A143" s="33"/>
      <c r="B143" s="33"/>
      <c r="C143" s="33"/>
      <c r="D143" s="33"/>
      <c r="E143" s="33"/>
      <c r="F143" s="33"/>
      <c r="G143" s="33"/>
      <c r="H143" s="33"/>
    </row>
    <row r="144" spans="1:8">
      <c r="A144" s="33"/>
      <c r="B144" s="33"/>
      <c r="C144" s="33"/>
      <c r="D144" s="33"/>
      <c r="E144" s="33"/>
      <c r="F144" s="33"/>
      <c r="G144" s="33"/>
      <c r="H144" s="33"/>
    </row>
    <row r="145" spans="1:8">
      <c r="A145" s="33"/>
      <c r="B145" s="33"/>
      <c r="C145" s="33"/>
      <c r="D145" s="33"/>
      <c r="E145" s="33"/>
      <c r="F145" s="33"/>
      <c r="G145" s="33"/>
      <c r="H145" s="33"/>
    </row>
    <row r="146" spans="1:8">
      <c r="A146" s="33"/>
      <c r="B146" s="33"/>
      <c r="C146" s="33"/>
      <c r="D146" s="33"/>
      <c r="E146" s="33"/>
      <c r="F146" s="33"/>
      <c r="G146" s="33"/>
      <c r="H146" s="33"/>
    </row>
    <row r="147" spans="1:8">
      <c r="A147" s="33"/>
      <c r="B147" s="33"/>
      <c r="C147" s="33"/>
      <c r="D147" s="33"/>
      <c r="E147" s="33"/>
      <c r="F147" s="33"/>
      <c r="G147" s="33"/>
      <c r="H147" s="33"/>
    </row>
    <row r="148" spans="1:8">
      <c r="A148" s="33"/>
      <c r="B148" s="33"/>
      <c r="C148" s="33"/>
      <c r="D148" s="33"/>
      <c r="E148" s="33"/>
      <c r="F148" s="33"/>
      <c r="G148" s="33"/>
      <c r="H148" s="33"/>
    </row>
    <row r="149" spans="1:8">
      <c r="A149" s="33"/>
      <c r="B149" s="33"/>
      <c r="C149" s="33"/>
      <c r="D149" s="33"/>
      <c r="E149" s="33"/>
      <c r="F149" s="33"/>
      <c r="G149" s="33"/>
      <c r="H149" s="33"/>
    </row>
    <row r="150" spans="1:8">
      <c r="A150" s="33"/>
      <c r="B150" s="33"/>
      <c r="C150" s="33"/>
      <c r="D150" s="33"/>
      <c r="E150" s="33"/>
      <c r="F150" s="33"/>
      <c r="G150" s="33"/>
      <c r="H150" s="33"/>
    </row>
    <row r="151" spans="1:8">
      <c r="A151" s="33"/>
      <c r="B151" s="33"/>
      <c r="C151" s="33"/>
      <c r="D151" s="33"/>
      <c r="E151" s="33"/>
      <c r="F151" s="33"/>
      <c r="G151" s="33"/>
      <c r="H151" s="33"/>
    </row>
    <row r="152" spans="1:8">
      <c r="A152" s="33"/>
      <c r="B152" s="33"/>
      <c r="C152" s="33"/>
      <c r="D152" s="33"/>
      <c r="E152" s="33"/>
      <c r="F152" s="33"/>
      <c r="G152" s="33"/>
      <c r="H152" s="33"/>
    </row>
    <row r="153" spans="1:8">
      <c r="A153" s="33"/>
      <c r="B153" s="33"/>
      <c r="C153" s="33"/>
      <c r="D153" s="33"/>
      <c r="E153" s="33"/>
      <c r="F153" s="33"/>
      <c r="G153" s="33"/>
      <c r="H153" s="33"/>
    </row>
    <row r="154" spans="1:8">
      <c r="A154" s="33"/>
      <c r="B154" s="33"/>
      <c r="C154" s="33"/>
      <c r="D154" s="33"/>
      <c r="E154" s="33"/>
      <c r="F154" s="33"/>
      <c r="G154" s="33"/>
      <c r="H154" s="33"/>
    </row>
    <row r="155" spans="1:8">
      <c r="A155" s="33"/>
      <c r="B155" s="33"/>
      <c r="C155" s="33"/>
      <c r="D155" s="33"/>
      <c r="E155" s="33"/>
      <c r="F155" s="33"/>
      <c r="G155" s="33"/>
      <c r="H155" s="33"/>
    </row>
    <row r="156" spans="1:8">
      <c r="A156" s="33"/>
      <c r="B156" s="33"/>
      <c r="C156" s="33"/>
      <c r="D156" s="33"/>
      <c r="E156" s="33"/>
      <c r="F156" s="33"/>
      <c r="G156" s="33"/>
      <c r="H156" s="33"/>
    </row>
    <row r="157" spans="1:8">
      <c r="A157" s="33"/>
      <c r="B157" s="33"/>
      <c r="C157" s="33"/>
      <c r="D157" s="33"/>
      <c r="E157" s="33"/>
      <c r="F157" s="33"/>
      <c r="G157" s="33"/>
      <c r="H157" s="33"/>
    </row>
    <row r="158" spans="1:8">
      <c r="A158" s="33"/>
      <c r="B158" s="33"/>
      <c r="C158" s="33"/>
      <c r="D158" s="33"/>
      <c r="E158" s="33"/>
      <c r="F158" s="33"/>
      <c r="G158" s="33"/>
      <c r="H158" s="33"/>
    </row>
    <row r="159" spans="1:8">
      <c r="A159" s="33"/>
      <c r="B159" s="33"/>
      <c r="C159" s="33"/>
      <c r="D159" s="33"/>
      <c r="E159" s="33"/>
      <c r="F159" s="33"/>
      <c r="G159" s="33"/>
      <c r="H159" s="33"/>
    </row>
    <row r="160" spans="1:8">
      <c r="A160" s="33"/>
      <c r="B160" s="33"/>
      <c r="C160" s="33"/>
      <c r="D160" s="33"/>
      <c r="E160" s="33"/>
      <c r="F160" s="33"/>
      <c r="G160" s="33"/>
      <c r="H160" s="33"/>
    </row>
    <row r="161" spans="1:8">
      <c r="A161" s="33"/>
      <c r="B161" s="33"/>
      <c r="C161" s="33"/>
      <c r="D161" s="33"/>
      <c r="E161" s="33"/>
      <c r="F161" s="33"/>
      <c r="G161" s="33"/>
      <c r="H161" s="33"/>
    </row>
    <row r="162" spans="1:8">
      <c r="A162" s="33"/>
      <c r="B162" s="33"/>
      <c r="C162" s="33"/>
      <c r="D162" s="33"/>
      <c r="E162" s="33"/>
      <c r="F162" s="33"/>
      <c r="G162" s="33"/>
      <c r="H162" s="33"/>
    </row>
    <row r="163" spans="1:8">
      <c r="A163" s="33"/>
      <c r="B163" s="33"/>
      <c r="C163" s="33"/>
      <c r="D163" s="33"/>
      <c r="E163" s="33"/>
      <c r="F163" s="33"/>
      <c r="G163" s="33"/>
      <c r="H163" s="33"/>
    </row>
    <row r="164" spans="1:8">
      <c r="A164" s="33"/>
      <c r="B164" s="33"/>
      <c r="C164" s="33"/>
      <c r="D164" s="33"/>
      <c r="E164" s="33"/>
      <c r="F164" s="33"/>
      <c r="G164" s="33"/>
      <c r="H164" s="33"/>
    </row>
    <row r="165" spans="1:8">
      <c r="A165" s="33"/>
      <c r="B165" s="33"/>
      <c r="C165" s="33"/>
      <c r="D165" s="33"/>
      <c r="E165" s="33"/>
      <c r="F165" s="33"/>
      <c r="G165" s="33"/>
      <c r="H165" s="33"/>
    </row>
    <row r="166" spans="1:8">
      <c r="A166" s="33"/>
      <c r="B166" s="33"/>
      <c r="C166" s="33"/>
      <c r="D166" s="33"/>
      <c r="E166" s="33"/>
      <c r="F166" s="33"/>
      <c r="G166" s="33"/>
      <c r="H166" s="33"/>
    </row>
    <row r="167" spans="1:8">
      <c r="A167" s="33"/>
      <c r="B167" s="33"/>
      <c r="C167" s="33"/>
      <c r="D167" s="33"/>
      <c r="E167" s="33"/>
      <c r="F167" s="33"/>
      <c r="G167" s="33"/>
      <c r="H167" s="33"/>
    </row>
    <row r="168" spans="1:8">
      <c r="A168" s="33"/>
      <c r="B168" s="33"/>
      <c r="C168" s="33"/>
      <c r="D168" s="33"/>
      <c r="E168" s="33"/>
      <c r="F168" s="33"/>
      <c r="G168" s="33"/>
      <c r="H168" s="33"/>
    </row>
    <row r="169" spans="1:8">
      <c r="A169" s="33"/>
      <c r="B169" s="33"/>
      <c r="C169" s="33"/>
      <c r="D169" s="33"/>
      <c r="E169" s="33"/>
      <c r="F169" s="33"/>
      <c r="G169" s="33"/>
      <c r="H169" s="33"/>
    </row>
    <row r="170" spans="1:8">
      <c r="A170" s="33"/>
      <c r="B170" s="33"/>
      <c r="C170" s="33"/>
      <c r="D170" s="33"/>
      <c r="E170" s="33"/>
      <c r="F170" s="33"/>
      <c r="G170" s="33"/>
      <c r="H170" s="33"/>
    </row>
    <row r="171" spans="1:8">
      <c r="A171" s="33"/>
      <c r="B171" s="33"/>
      <c r="C171" s="33"/>
      <c r="D171" s="33"/>
      <c r="E171" s="33"/>
      <c r="F171" s="33"/>
      <c r="G171" s="33"/>
      <c r="H171" s="33"/>
    </row>
    <row r="172" spans="1:8">
      <c r="A172" s="33"/>
      <c r="B172" s="33"/>
      <c r="C172" s="33"/>
      <c r="D172" s="33"/>
      <c r="E172" s="33"/>
      <c r="F172" s="33"/>
      <c r="G172" s="33"/>
      <c r="H172" s="33"/>
    </row>
    <row r="173" spans="1:8">
      <c r="A173" s="33"/>
      <c r="B173" s="33"/>
      <c r="C173" s="33"/>
      <c r="D173" s="33"/>
      <c r="E173" s="33"/>
      <c r="F173" s="33"/>
      <c r="G173" s="33"/>
      <c r="H173" s="33"/>
    </row>
    <row r="174" spans="1:8">
      <c r="A174" s="33"/>
      <c r="B174" s="33"/>
      <c r="C174" s="33"/>
      <c r="D174" s="33"/>
      <c r="E174" s="33"/>
      <c r="F174" s="33"/>
      <c r="G174" s="33"/>
      <c r="H174" s="33"/>
    </row>
    <row r="175" spans="1:8">
      <c r="A175" s="33"/>
      <c r="B175" s="33"/>
      <c r="C175" s="33"/>
      <c r="D175" s="33"/>
      <c r="E175" s="33"/>
      <c r="F175" s="33"/>
      <c r="G175" s="33"/>
      <c r="H175" s="33"/>
    </row>
    <row r="176" spans="1:8">
      <c r="A176" s="33"/>
      <c r="B176" s="33"/>
      <c r="C176" s="33"/>
      <c r="D176" s="33"/>
      <c r="E176" s="33"/>
      <c r="F176" s="33"/>
      <c r="G176" s="33"/>
      <c r="H176" s="33"/>
    </row>
    <row r="177" spans="1:8">
      <c r="A177" s="33"/>
      <c r="B177" s="33"/>
      <c r="C177" s="33"/>
      <c r="D177" s="33"/>
      <c r="E177" s="33"/>
      <c r="F177" s="33"/>
      <c r="G177" s="33"/>
      <c r="H177" s="33"/>
    </row>
    <row r="178" spans="1:8">
      <c r="A178" s="33"/>
      <c r="B178" s="33"/>
      <c r="C178" s="33"/>
      <c r="D178" s="33"/>
      <c r="E178" s="33"/>
      <c r="F178" s="33"/>
      <c r="G178" s="33"/>
      <c r="H178" s="33"/>
    </row>
    <row r="179" spans="1:8">
      <c r="A179" s="33"/>
      <c r="B179" s="33"/>
      <c r="C179" s="33"/>
      <c r="D179" s="33"/>
      <c r="E179" s="33"/>
      <c r="F179" s="33"/>
      <c r="G179" s="33"/>
      <c r="H179" s="33"/>
    </row>
    <row r="180" spans="1:8">
      <c r="A180" s="33"/>
      <c r="B180" s="33"/>
      <c r="C180" s="33"/>
      <c r="D180" s="33"/>
      <c r="E180" s="33"/>
      <c r="F180" s="33"/>
      <c r="G180" s="33"/>
      <c r="H180" s="33"/>
    </row>
    <row r="181" spans="1:8">
      <c r="A181" s="33"/>
      <c r="B181" s="33"/>
      <c r="C181" s="33"/>
      <c r="D181" s="33"/>
      <c r="E181" s="33"/>
      <c r="F181" s="33"/>
      <c r="G181" s="33"/>
      <c r="H181" s="33"/>
    </row>
    <row r="182" spans="1:8">
      <c r="A182" s="33"/>
      <c r="B182" s="33"/>
      <c r="C182" s="33"/>
      <c r="D182" s="33"/>
      <c r="E182" s="33"/>
      <c r="F182" s="33"/>
      <c r="G182" s="33"/>
      <c r="H182" s="33"/>
    </row>
    <row r="183" spans="1:8">
      <c r="A183" s="33"/>
      <c r="B183" s="33"/>
      <c r="C183" s="33"/>
      <c r="D183" s="33"/>
      <c r="E183" s="33"/>
      <c r="F183" s="33"/>
      <c r="G183" s="33"/>
      <c r="H183" s="33"/>
    </row>
    <row r="184" spans="1:8">
      <c r="A184" s="33"/>
      <c r="B184" s="33"/>
      <c r="C184" s="33"/>
      <c r="D184" s="33"/>
      <c r="E184" s="33"/>
      <c r="F184" s="33"/>
      <c r="G184" s="33"/>
      <c r="H184" s="33"/>
    </row>
    <row r="185" spans="1:8">
      <c r="A185" s="33"/>
      <c r="B185" s="33"/>
      <c r="C185" s="33"/>
      <c r="D185" s="33"/>
      <c r="E185" s="33"/>
      <c r="F185" s="33"/>
      <c r="G185" s="33"/>
      <c r="H185" s="33"/>
    </row>
    <row r="186" spans="1:8">
      <c r="A186" s="33"/>
      <c r="B186" s="33"/>
      <c r="C186" s="33"/>
      <c r="D186" s="33"/>
      <c r="E186" s="33"/>
      <c r="F186" s="33"/>
      <c r="G186" s="33"/>
      <c r="H186" s="33"/>
    </row>
    <row r="187" spans="1:8">
      <c r="A187" s="33"/>
      <c r="B187" s="33"/>
      <c r="C187" s="33"/>
      <c r="D187" s="33"/>
      <c r="E187" s="33"/>
      <c r="F187" s="33"/>
      <c r="G187" s="33"/>
      <c r="H187" s="33"/>
    </row>
    <row r="188" spans="1:8">
      <c r="A188" s="33"/>
      <c r="B188" s="33"/>
      <c r="C188" s="33"/>
      <c r="D188" s="33"/>
      <c r="E188" s="33"/>
      <c r="F188" s="33"/>
      <c r="G188" s="33"/>
      <c r="H188" s="33"/>
    </row>
    <row r="189" spans="1:8">
      <c r="A189" s="33"/>
      <c r="B189" s="33"/>
      <c r="C189" s="33"/>
      <c r="D189" s="33"/>
      <c r="E189" s="33"/>
      <c r="F189" s="33"/>
      <c r="G189" s="33"/>
      <c r="H189" s="33"/>
    </row>
    <row r="190" spans="1:8">
      <c r="A190" s="33"/>
      <c r="B190" s="33"/>
      <c r="C190" s="33"/>
      <c r="D190" s="33"/>
      <c r="E190" s="33"/>
      <c r="F190" s="33"/>
      <c r="G190" s="33"/>
      <c r="H190" s="33"/>
    </row>
    <row r="191" spans="1:8">
      <c r="A191" s="33"/>
      <c r="B191" s="33"/>
      <c r="C191" s="33"/>
      <c r="D191" s="33"/>
      <c r="E191" s="33"/>
      <c r="F191" s="33"/>
      <c r="G191" s="33"/>
      <c r="H191" s="33"/>
    </row>
    <row r="192" spans="1:8">
      <c r="A192" s="33"/>
      <c r="B192" s="33"/>
      <c r="C192" s="33"/>
      <c r="D192" s="33"/>
      <c r="E192" s="33"/>
      <c r="F192" s="33"/>
      <c r="G192" s="33"/>
      <c r="H192" s="33"/>
    </row>
    <row r="193" spans="1:8">
      <c r="A193" s="33"/>
      <c r="B193" s="33"/>
      <c r="C193" s="33"/>
      <c r="D193" s="33"/>
      <c r="E193" s="33"/>
      <c r="F193" s="33"/>
      <c r="G193" s="33"/>
      <c r="H193" s="33"/>
    </row>
    <row r="194" spans="1:8">
      <c r="A194" s="33"/>
      <c r="B194" s="33"/>
      <c r="C194" s="33"/>
      <c r="D194" s="33"/>
      <c r="E194" s="33"/>
      <c r="F194" s="33"/>
      <c r="G194" s="33"/>
      <c r="H194" s="33"/>
    </row>
    <row r="195" spans="1:8">
      <c r="A195" s="33"/>
      <c r="B195" s="33"/>
      <c r="C195" s="33"/>
      <c r="D195" s="33"/>
      <c r="E195" s="33"/>
      <c r="F195" s="33"/>
      <c r="G195" s="33"/>
      <c r="H195" s="33"/>
    </row>
    <row r="196" spans="1:8">
      <c r="A196" s="33"/>
      <c r="B196" s="33"/>
      <c r="C196" s="33"/>
      <c r="D196" s="33"/>
      <c r="E196" s="33"/>
      <c r="F196" s="33"/>
      <c r="G196" s="33"/>
      <c r="H196" s="33"/>
    </row>
    <row r="197" spans="1:8">
      <c r="A197" s="33"/>
      <c r="B197" s="33"/>
      <c r="C197" s="33"/>
      <c r="D197" s="33"/>
      <c r="E197" s="33"/>
      <c r="F197" s="33"/>
      <c r="G197" s="33"/>
      <c r="H197" s="33"/>
    </row>
    <row r="198" spans="1:8">
      <c r="A198" s="33"/>
      <c r="B198" s="33"/>
      <c r="C198" s="33"/>
      <c r="D198" s="33"/>
      <c r="E198" s="33"/>
      <c r="F198" s="33"/>
      <c r="G198" s="33"/>
      <c r="H198" s="33"/>
    </row>
    <row r="199" spans="1:8">
      <c r="A199" s="33"/>
      <c r="B199" s="33"/>
      <c r="C199" s="33"/>
      <c r="D199" s="33"/>
      <c r="E199" s="33"/>
      <c r="F199" s="33"/>
      <c r="G199" s="33"/>
      <c r="H199" s="33"/>
    </row>
    <row r="200" spans="1:8">
      <c r="A200" s="33"/>
      <c r="B200" s="33"/>
      <c r="C200" s="33"/>
      <c r="D200" s="33"/>
      <c r="E200" s="33"/>
      <c r="F200" s="33"/>
      <c r="G200" s="33"/>
      <c r="H200" s="33"/>
    </row>
    <row r="201" spans="1:8">
      <c r="A201" s="33"/>
      <c r="B201" s="33"/>
      <c r="C201" s="33"/>
      <c r="D201" s="33"/>
      <c r="E201" s="33"/>
      <c r="F201" s="33"/>
      <c r="G201" s="33"/>
      <c r="H201" s="33"/>
    </row>
    <row r="202" spans="1:8">
      <c r="A202" s="33"/>
      <c r="B202" s="33"/>
      <c r="C202" s="33"/>
      <c r="D202" s="33"/>
      <c r="E202" s="33"/>
      <c r="F202" s="33"/>
      <c r="G202" s="33"/>
      <c r="H202" s="33"/>
    </row>
    <row r="203" spans="1:8">
      <c r="A203" s="33"/>
      <c r="B203" s="33"/>
      <c r="C203" s="33"/>
      <c r="D203" s="33"/>
      <c r="E203" s="33"/>
      <c r="F203" s="33"/>
      <c r="G203" s="33"/>
      <c r="H203" s="33"/>
    </row>
    <row r="204" spans="1:8">
      <c r="A204" s="33"/>
      <c r="B204" s="33"/>
      <c r="C204" s="33"/>
      <c r="D204" s="33"/>
      <c r="E204" s="33"/>
      <c r="F204" s="33"/>
      <c r="G204" s="33"/>
      <c r="H204" s="33"/>
    </row>
    <row r="205" spans="1:8">
      <c r="A205" s="33"/>
      <c r="B205" s="33"/>
      <c r="C205" s="33"/>
      <c r="D205" s="33"/>
      <c r="E205" s="33"/>
      <c r="F205" s="33"/>
      <c r="G205" s="33"/>
      <c r="H205" s="33"/>
    </row>
    <row r="206" spans="1:8">
      <c r="A206" s="33"/>
      <c r="B206" s="33"/>
      <c r="C206" s="33"/>
      <c r="D206" s="33"/>
      <c r="E206" s="33"/>
      <c r="F206" s="33"/>
      <c r="G206" s="33"/>
      <c r="H206" s="33"/>
    </row>
    <row r="207" spans="1:8">
      <c r="A207" s="33"/>
      <c r="B207" s="33"/>
      <c r="C207" s="33"/>
      <c r="D207" s="33"/>
      <c r="E207" s="33"/>
      <c r="F207" s="33"/>
      <c r="G207" s="33"/>
      <c r="H207" s="33"/>
    </row>
    <row r="208" spans="1:8">
      <c r="A208" s="33"/>
      <c r="B208" s="33"/>
      <c r="C208" s="33"/>
      <c r="D208" s="33"/>
      <c r="E208" s="33"/>
      <c r="F208" s="33"/>
      <c r="G208" s="33"/>
      <c r="H208" s="33"/>
    </row>
    <row r="209" spans="1:8">
      <c r="A209" s="33"/>
      <c r="B209" s="33"/>
      <c r="C209" s="33"/>
      <c r="D209" s="33"/>
      <c r="E209" s="33"/>
      <c r="F209" s="33"/>
      <c r="G209" s="33"/>
      <c r="H209" s="33"/>
    </row>
    <row r="210" spans="1:8">
      <c r="A210" s="33"/>
      <c r="B210" s="33"/>
      <c r="C210" s="33"/>
      <c r="D210" s="33"/>
      <c r="E210" s="33"/>
      <c r="F210" s="33"/>
      <c r="G210" s="33"/>
      <c r="H210" s="33"/>
    </row>
    <row r="211" spans="1:8">
      <c r="A211" s="33"/>
      <c r="B211" s="33"/>
      <c r="C211" s="33"/>
      <c r="D211" s="33"/>
      <c r="E211" s="33"/>
      <c r="F211" s="33"/>
      <c r="G211" s="33"/>
      <c r="H211" s="33"/>
    </row>
    <row r="212" spans="1:8">
      <c r="A212" s="33"/>
      <c r="B212" s="33"/>
      <c r="C212" s="33"/>
      <c r="D212" s="33"/>
      <c r="E212" s="33"/>
      <c r="F212" s="33"/>
      <c r="G212" s="33"/>
      <c r="H212" s="33"/>
    </row>
    <row r="213" spans="1:8">
      <c r="A213" s="33"/>
      <c r="B213" s="33"/>
      <c r="C213" s="33"/>
      <c r="D213" s="33"/>
      <c r="E213" s="33"/>
      <c r="F213" s="33"/>
      <c r="G213" s="33"/>
      <c r="H213" s="33"/>
    </row>
    <row r="214" spans="1:8">
      <c r="A214" s="33"/>
      <c r="B214" s="33"/>
      <c r="C214" s="33"/>
      <c r="D214" s="33"/>
      <c r="E214" s="33"/>
      <c r="F214" s="33"/>
      <c r="G214" s="33"/>
      <c r="H214" s="33"/>
    </row>
    <row r="215" spans="1:8">
      <c r="A215" s="33"/>
      <c r="B215" s="33"/>
      <c r="C215" s="33"/>
      <c r="D215" s="33"/>
      <c r="E215" s="33"/>
      <c r="F215" s="33"/>
      <c r="G215" s="33"/>
      <c r="H215" s="33"/>
    </row>
    <row r="216" spans="1:8">
      <c r="A216" s="33"/>
      <c r="B216" s="33"/>
      <c r="C216" s="33"/>
      <c r="D216" s="33"/>
      <c r="E216" s="33"/>
      <c r="F216" s="33"/>
      <c r="G216" s="33"/>
      <c r="H216" s="33"/>
    </row>
    <row r="217" spans="1:8">
      <c r="A217" s="33"/>
      <c r="B217" s="33"/>
      <c r="C217" s="33"/>
      <c r="D217" s="33"/>
      <c r="E217" s="33"/>
      <c r="F217" s="33"/>
      <c r="G217" s="33"/>
      <c r="H217" s="33"/>
    </row>
    <row r="218" spans="1:8">
      <c r="A218" s="33"/>
      <c r="B218" s="33"/>
      <c r="C218" s="33"/>
      <c r="D218" s="33"/>
      <c r="E218" s="33"/>
      <c r="F218" s="33"/>
      <c r="G218" s="33"/>
      <c r="H218" s="33"/>
    </row>
    <row r="219" spans="1:8">
      <c r="A219" s="33"/>
      <c r="B219" s="33"/>
      <c r="C219" s="33"/>
      <c r="D219" s="33"/>
      <c r="E219" s="33"/>
      <c r="F219" s="33"/>
      <c r="G219" s="33"/>
      <c r="H219" s="33"/>
    </row>
    <row r="220" spans="1:8">
      <c r="A220" s="33"/>
      <c r="B220" s="33"/>
      <c r="C220" s="33"/>
      <c r="D220" s="33"/>
      <c r="E220" s="33"/>
      <c r="F220" s="33"/>
      <c r="G220" s="33"/>
      <c r="H220" s="33"/>
    </row>
    <row r="221" spans="1:8">
      <c r="A221" s="33"/>
      <c r="B221" s="33"/>
      <c r="C221" s="33"/>
      <c r="D221" s="33"/>
      <c r="E221" s="33"/>
      <c r="F221" s="33"/>
      <c r="G221" s="33"/>
      <c r="H221" s="33"/>
    </row>
    <row r="222" spans="1:8">
      <c r="A222" s="33"/>
      <c r="B222" s="33"/>
      <c r="C222" s="33"/>
      <c r="D222" s="33"/>
      <c r="E222" s="33"/>
      <c r="F222" s="33"/>
      <c r="G222" s="33"/>
      <c r="H222" s="33"/>
    </row>
    <row r="223" spans="1:8">
      <c r="A223" s="33"/>
      <c r="B223" s="33"/>
      <c r="C223" s="33"/>
      <c r="D223" s="33"/>
      <c r="E223" s="33"/>
      <c r="F223" s="33"/>
      <c r="G223" s="33"/>
      <c r="H223" s="33"/>
    </row>
    <row r="224" spans="1:8">
      <c r="A224" s="33"/>
      <c r="B224" s="33"/>
      <c r="C224" s="33"/>
      <c r="D224" s="33"/>
      <c r="E224" s="33"/>
      <c r="F224" s="33"/>
      <c r="G224" s="33"/>
      <c r="H224" s="33"/>
    </row>
    <row r="225" spans="1:8">
      <c r="A225" s="33"/>
      <c r="B225" s="33"/>
      <c r="C225" s="33"/>
      <c r="D225" s="33"/>
      <c r="E225" s="33"/>
      <c r="F225" s="33"/>
      <c r="G225" s="33"/>
      <c r="H225" s="33"/>
    </row>
    <row r="226" spans="1:8">
      <c r="A226" s="33"/>
      <c r="B226" s="33"/>
      <c r="C226" s="33"/>
      <c r="D226" s="33"/>
      <c r="E226" s="33"/>
      <c r="F226" s="33"/>
      <c r="G226" s="33"/>
      <c r="H226" s="33"/>
    </row>
    <row r="227" spans="1:8">
      <c r="A227" s="33"/>
      <c r="B227" s="33"/>
      <c r="C227" s="33"/>
      <c r="D227" s="33"/>
      <c r="E227" s="33"/>
      <c r="F227" s="33"/>
      <c r="G227" s="33"/>
      <c r="H227" s="33"/>
    </row>
    <row r="228" spans="1:8">
      <c r="A228" s="33"/>
      <c r="B228" s="33"/>
      <c r="C228" s="33"/>
      <c r="D228" s="33"/>
      <c r="E228" s="33"/>
      <c r="F228" s="33"/>
      <c r="G228" s="33"/>
      <c r="H228" s="33"/>
    </row>
    <row r="229" spans="1:8">
      <c r="A229" s="33"/>
      <c r="B229" s="33"/>
      <c r="C229" s="33"/>
      <c r="D229" s="33"/>
      <c r="E229" s="33"/>
      <c r="F229" s="33"/>
      <c r="G229" s="33"/>
      <c r="H229" s="33"/>
    </row>
    <row r="230" spans="1:8">
      <c r="A230" s="33"/>
      <c r="B230" s="33"/>
      <c r="C230" s="33"/>
      <c r="D230" s="33"/>
      <c r="E230" s="33"/>
      <c r="F230" s="33"/>
      <c r="G230" s="33"/>
      <c r="H230" s="33"/>
    </row>
    <row r="231" spans="1:8">
      <c r="A231" s="33"/>
      <c r="B231" s="33"/>
      <c r="C231" s="33"/>
      <c r="D231" s="33"/>
      <c r="E231" s="33"/>
      <c r="F231" s="33"/>
      <c r="G231" s="33"/>
      <c r="H231" s="33"/>
    </row>
    <row r="232" spans="1:8">
      <c r="A232" s="33"/>
      <c r="B232" s="33"/>
      <c r="C232" s="33"/>
      <c r="D232" s="33"/>
      <c r="E232" s="33"/>
      <c r="F232" s="33"/>
      <c r="G232" s="33"/>
      <c r="H232" s="33"/>
    </row>
    <row r="233" spans="1:8">
      <c r="A233" s="33"/>
      <c r="B233" s="33"/>
      <c r="C233" s="33"/>
      <c r="D233" s="33"/>
      <c r="E233" s="33"/>
      <c r="F233" s="33"/>
      <c r="G233" s="33"/>
      <c r="H233" s="33"/>
    </row>
    <row r="234" spans="1:8">
      <c r="A234" s="33"/>
      <c r="B234" s="33"/>
      <c r="C234" s="33"/>
      <c r="D234" s="33"/>
      <c r="E234" s="33"/>
      <c r="F234" s="33"/>
      <c r="G234" s="33"/>
      <c r="H234" s="33"/>
    </row>
    <row r="235" spans="1:8">
      <c r="A235" s="33"/>
      <c r="B235" s="33"/>
      <c r="C235" s="33"/>
      <c r="D235" s="33"/>
      <c r="E235" s="33"/>
      <c r="F235" s="33"/>
      <c r="G235" s="33"/>
      <c r="H235" s="33"/>
    </row>
    <row r="236" spans="1:8">
      <c r="A236" s="33"/>
      <c r="B236" s="33"/>
      <c r="C236" s="33"/>
      <c r="D236" s="33"/>
      <c r="E236" s="33"/>
      <c r="F236" s="33"/>
      <c r="G236" s="33"/>
      <c r="H236" s="33"/>
    </row>
    <row r="237" spans="1:8">
      <c r="A237" s="33"/>
      <c r="B237" s="33"/>
      <c r="C237" s="33"/>
      <c r="D237" s="33"/>
      <c r="E237" s="33"/>
      <c r="F237" s="33"/>
      <c r="G237" s="33"/>
      <c r="H237" s="33"/>
    </row>
    <row r="238" spans="1:8">
      <c r="A238" s="33"/>
      <c r="B238" s="33"/>
      <c r="C238" s="33"/>
      <c r="D238" s="33"/>
      <c r="E238" s="33"/>
      <c r="F238" s="33"/>
      <c r="G238" s="33"/>
      <c r="H238" s="33"/>
    </row>
    <row r="239" spans="1:8">
      <c r="A239" s="33"/>
      <c r="B239" s="33"/>
      <c r="C239" s="33"/>
      <c r="D239" s="33"/>
      <c r="E239" s="33"/>
      <c r="F239" s="33"/>
      <c r="G239" s="33"/>
      <c r="H239" s="33"/>
    </row>
    <row r="240" spans="1:8">
      <c r="A240" s="33"/>
      <c r="B240" s="33"/>
      <c r="C240" s="33"/>
      <c r="D240" s="33"/>
      <c r="E240" s="33"/>
      <c r="F240" s="33"/>
      <c r="G240" s="33"/>
      <c r="H240" s="33"/>
    </row>
    <row r="241" spans="1:8">
      <c r="A241" s="33"/>
      <c r="B241" s="33"/>
      <c r="C241" s="33"/>
      <c r="D241" s="33"/>
      <c r="E241" s="33"/>
      <c r="F241" s="33"/>
      <c r="G241" s="33"/>
      <c r="H241" s="33"/>
    </row>
    <row r="242" spans="1:8">
      <c r="A242" s="33"/>
      <c r="B242" s="33"/>
      <c r="C242" s="33"/>
      <c r="D242" s="33"/>
      <c r="E242" s="33"/>
      <c r="F242" s="33"/>
      <c r="G242" s="33"/>
      <c r="H242" s="33"/>
    </row>
    <row r="243" spans="1:8">
      <c r="A243" s="33"/>
      <c r="B243" s="33"/>
      <c r="C243" s="33"/>
      <c r="D243" s="33"/>
      <c r="E243" s="33"/>
      <c r="F243" s="33"/>
      <c r="G243" s="33"/>
      <c r="H243" s="33"/>
    </row>
    <row r="244" spans="1:8">
      <c r="A244" s="33"/>
      <c r="B244" s="33"/>
      <c r="C244" s="33"/>
      <c r="D244" s="33"/>
      <c r="E244" s="33"/>
      <c r="F244" s="33"/>
      <c r="G244" s="33"/>
      <c r="H244" s="33"/>
    </row>
    <row r="245" spans="1:8">
      <c r="A245" s="33"/>
      <c r="B245" s="33"/>
      <c r="C245" s="33"/>
      <c r="D245" s="33"/>
      <c r="E245" s="33"/>
      <c r="F245" s="33"/>
      <c r="G245" s="33"/>
      <c r="H245" s="33"/>
    </row>
    <row r="246" spans="1:8">
      <c r="A246" s="33"/>
      <c r="B246" s="33"/>
      <c r="C246" s="33"/>
      <c r="D246" s="33"/>
      <c r="E246" s="33"/>
      <c r="F246" s="33"/>
      <c r="G246" s="33"/>
      <c r="H246" s="33"/>
    </row>
    <row r="247" spans="1:8">
      <c r="A247" s="33"/>
      <c r="B247" s="33"/>
      <c r="C247" s="33"/>
      <c r="D247" s="33"/>
      <c r="E247" s="33"/>
      <c r="F247" s="33"/>
      <c r="G247" s="33"/>
      <c r="H247" s="33"/>
    </row>
    <row r="248" spans="1:8">
      <c r="A248" s="33"/>
      <c r="B248" s="33"/>
      <c r="C248" s="33"/>
      <c r="D248" s="33"/>
      <c r="E248" s="33"/>
      <c r="F248" s="33"/>
      <c r="G248" s="33"/>
      <c r="H248" s="33"/>
    </row>
    <row r="249" spans="1:8">
      <c r="A249" s="33"/>
      <c r="B249" s="33"/>
      <c r="C249" s="33"/>
      <c r="D249" s="33"/>
      <c r="E249" s="33"/>
      <c r="F249" s="33"/>
      <c r="G249" s="33"/>
      <c r="H249" s="33"/>
    </row>
    <row r="250" spans="1:8">
      <c r="A250" s="33"/>
      <c r="B250" s="33"/>
      <c r="C250" s="33"/>
      <c r="D250" s="33"/>
      <c r="E250" s="33"/>
      <c r="F250" s="33"/>
      <c r="G250" s="33"/>
      <c r="H250" s="33"/>
    </row>
    <row r="251" spans="1:8">
      <c r="A251" s="33"/>
      <c r="B251" s="33"/>
      <c r="C251" s="33"/>
      <c r="D251" s="33"/>
      <c r="E251" s="33"/>
      <c r="F251" s="33"/>
      <c r="G251" s="33"/>
      <c r="H251" s="33"/>
    </row>
    <row r="252" spans="1:8">
      <c r="A252" s="33"/>
      <c r="B252" s="33"/>
      <c r="C252" s="33"/>
      <c r="D252" s="33"/>
      <c r="E252" s="33"/>
      <c r="F252" s="33"/>
      <c r="G252" s="33"/>
      <c r="H252" s="33"/>
    </row>
    <row r="253" spans="1:8">
      <c r="A253" s="33"/>
      <c r="B253" s="33"/>
      <c r="C253" s="33"/>
      <c r="D253" s="33"/>
      <c r="E253" s="33"/>
      <c r="F253" s="33"/>
      <c r="G253" s="33"/>
      <c r="H253" s="33"/>
    </row>
    <row r="254" spans="1:8">
      <c r="A254" s="33"/>
      <c r="B254" s="33"/>
      <c r="C254" s="33"/>
      <c r="D254" s="33"/>
      <c r="E254" s="33"/>
      <c r="F254" s="33"/>
      <c r="G254" s="33"/>
      <c r="H254" s="33"/>
    </row>
    <row r="255" spans="1:8">
      <c r="A255" s="33"/>
      <c r="B255" s="33"/>
      <c r="C255" s="33"/>
      <c r="D255" s="33"/>
      <c r="E255" s="33"/>
      <c r="F255" s="33"/>
      <c r="G255" s="33"/>
      <c r="H255" s="33"/>
    </row>
    <row r="256" spans="1:8">
      <c r="A256" s="33"/>
      <c r="B256" s="33"/>
      <c r="C256" s="33"/>
      <c r="D256" s="33"/>
      <c r="E256" s="33"/>
      <c r="F256" s="33"/>
      <c r="G256" s="33"/>
      <c r="H256" s="33"/>
    </row>
    <row r="257" spans="1:8">
      <c r="A257" s="33"/>
      <c r="B257" s="33"/>
      <c r="C257" s="33"/>
      <c r="D257" s="33"/>
      <c r="E257" s="33"/>
      <c r="F257" s="33"/>
      <c r="G257" s="33"/>
      <c r="H257" s="33"/>
    </row>
    <row r="258" spans="1:8">
      <c r="A258" s="33"/>
      <c r="B258" s="33"/>
      <c r="C258" s="33"/>
      <c r="D258" s="33"/>
      <c r="E258" s="33"/>
      <c r="F258" s="33"/>
      <c r="G258" s="33"/>
      <c r="H258" s="33"/>
    </row>
    <row r="259" spans="1:8">
      <c r="A259" s="33"/>
      <c r="B259" s="33"/>
      <c r="C259" s="33"/>
      <c r="D259" s="33"/>
      <c r="E259" s="33"/>
      <c r="F259" s="33"/>
      <c r="G259" s="33"/>
      <c r="H259" s="33"/>
    </row>
    <row r="260" spans="1:8">
      <c r="A260" s="33"/>
      <c r="B260" s="33"/>
      <c r="C260" s="33"/>
      <c r="D260" s="33"/>
      <c r="E260" s="33"/>
      <c r="F260" s="33"/>
      <c r="G260" s="33"/>
      <c r="H260" s="33"/>
    </row>
    <row r="261" spans="1:8">
      <c r="A261" s="33"/>
      <c r="B261" s="33"/>
      <c r="C261" s="33"/>
      <c r="D261" s="33"/>
      <c r="E261" s="33"/>
      <c r="F261" s="33"/>
      <c r="G261" s="33"/>
      <c r="H261" s="33"/>
    </row>
    <row r="262" spans="1:8">
      <c r="A262" s="33"/>
      <c r="B262" s="33"/>
      <c r="C262" s="33"/>
      <c r="D262" s="33"/>
      <c r="E262" s="33"/>
      <c r="F262" s="33"/>
      <c r="G262" s="33"/>
      <c r="H262" s="33"/>
    </row>
    <row r="263" spans="1:8">
      <c r="A263" s="33"/>
      <c r="B263" s="33"/>
      <c r="C263" s="33"/>
      <c r="D263" s="33"/>
      <c r="E263" s="33"/>
      <c r="F263" s="33"/>
      <c r="G263" s="33"/>
      <c r="H263" s="33"/>
    </row>
    <row r="264" spans="1:8">
      <c r="A264" s="33"/>
      <c r="B264" s="33"/>
      <c r="C264" s="33"/>
      <c r="D264" s="33"/>
      <c r="E264" s="33"/>
      <c r="F264" s="33"/>
      <c r="G264" s="33"/>
      <c r="H264" s="33"/>
    </row>
    <row r="265" spans="1:8">
      <c r="A265" s="33"/>
      <c r="B265" s="33"/>
      <c r="C265" s="33"/>
      <c r="D265" s="33"/>
      <c r="E265" s="33"/>
      <c r="F265" s="33"/>
      <c r="G265" s="33"/>
      <c r="H265" s="33"/>
    </row>
    <row r="266" spans="1:8">
      <c r="A266" s="33"/>
      <c r="B266" s="33"/>
      <c r="C266" s="33"/>
      <c r="D266" s="33"/>
      <c r="E266" s="33"/>
      <c r="F266" s="33"/>
      <c r="G266" s="33"/>
      <c r="H266" s="33"/>
    </row>
    <row r="267" spans="1:8">
      <c r="A267" s="33"/>
      <c r="B267" s="33"/>
      <c r="C267" s="33"/>
      <c r="D267" s="33"/>
      <c r="E267" s="33"/>
      <c r="F267" s="33"/>
      <c r="G267" s="33"/>
      <c r="H267" s="33"/>
    </row>
    <row r="268" spans="1:8">
      <c r="A268" s="33"/>
      <c r="B268" s="33"/>
      <c r="C268" s="33"/>
      <c r="D268" s="33"/>
      <c r="E268" s="33"/>
      <c r="F268" s="33"/>
      <c r="G268" s="33"/>
      <c r="H268" s="33"/>
    </row>
    <row r="269" spans="1:8">
      <c r="A269" s="33"/>
      <c r="B269" s="33"/>
      <c r="C269" s="33"/>
      <c r="D269" s="33"/>
      <c r="E269" s="33"/>
      <c r="F269" s="33"/>
      <c r="G269" s="33"/>
      <c r="H269" s="33"/>
    </row>
    <row r="270" spans="1:8">
      <c r="A270" s="33"/>
      <c r="B270" s="33"/>
      <c r="C270" s="33"/>
      <c r="D270" s="33"/>
      <c r="E270" s="33"/>
      <c r="F270" s="33"/>
      <c r="G270" s="33"/>
      <c r="H270" s="33"/>
    </row>
    <row r="271" spans="1:8">
      <c r="A271" s="33"/>
      <c r="B271" s="33"/>
      <c r="C271" s="33"/>
      <c r="D271" s="33"/>
      <c r="E271" s="33"/>
      <c r="F271" s="33"/>
      <c r="G271" s="33"/>
      <c r="H271" s="33"/>
    </row>
    <row r="272" spans="1:8">
      <c r="A272" s="33"/>
      <c r="B272" s="33"/>
      <c r="C272" s="33"/>
      <c r="D272" s="33"/>
      <c r="E272" s="33"/>
      <c r="F272" s="33"/>
      <c r="G272" s="33"/>
      <c r="H272" s="33"/>
    </row>
    <row r="273" spans="1:8">
      <c r="A273" s="33"/>
      <c r="B273" s="33"/>
      <c r="C273" s="33"/>
      <c r="D273" s="33"/>
      <c r="E273" s="33"/>
      <c r="F273" s="33"/>
      <c r="G273" s="33"/>
      <c r="H273" s="33"/>
    </row>
    <row r="274" spans="1:8">
      <c r="A274" s="33"/>
      <c r="B274" s="33"/>
      <c r="C274" s="33"/>
      <c r="D274" s="33"/>
      <c r="E274" s="33"/>
      <c r="F274" s="33"/>
      <c r="G274" s="33"/>
      <c r="H274" s="33"/>
    </row>
    <row r="275" spans="1:8">
      <c r="A275" s="33"/>
      <c r="B275" s="33"/>
      <c r="C275" s="33"/>
      <c r="D275" s="33"/>
      <c r="E275" s="33"/>
      <c r="F275" s="33"/>
      <c r="G275" s="33"/>
      <c r="H275" s="33"/>
    </row>
    <row r="276" spans="1:8">
      <c r="A276" s="33"/>
      <c r="B276" s="33"/>
      <c r="C276" s="33"/>
      <c r="D276" s="33"/>
      <c r="E276" s="33"/>
      <c r="F276" s="33"/>
      <c r="G276" s="33"/>
      <c r="H276" s="33"/>
    </row>
    <row r="277" spans="1:8">
      <c r="A277" s="33"/>
      <c r="B277" s="33"/>
      <c r="C277" s="33"/>
      <c r="D277" s="33"/>
      <c r="E277" s="33"/>
      <c r="F277" s="33"/>
      <c r="G277" s="33"/>
      <c r="H277" s="33"/>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4</vt:i4>
      </vt:variant>
    </vt:vector>
  </HeadingPairs>
  <TitlesOfParts>
    <vt:vector size="21" baseType="lpstr">
      <vt:lpstr>Прил 1</vt:lpstr>
      <vt:lpstr>Прил 2</vt:lpstr>
      <vt:lpstr>Прил 3</vt:lpstr>
      <vt:lpstr>Прил4   </vt:lpstr>
      <vt:lpstr>Пр.5 Выравн. обл.</vt:lpstr>
      <vt:lpstr>Пр.5 Выравн.р-н</vt:lpstr>
      <vt:lpstr>Пр.5 ВУС</vt:lpstr>
      <vt:lpstr>Пр.5 Содерж.дорог 23-25</vt:lpstr>
      <vt:lpstr>Пр.5 Кап.рем многокв.дом.</vt:lpstr>
      <vt:lpstr>Пр.5 Электр.-тепл.-водосн.</vt:lpstr>
      <vt:lpstr>Пр.5 Кап.ремонт авт.дорог</vt:lpstr>
      <vt:lpstr>Пр5. Сбаланс. с.п.нерасп.резерв</vt:lpstr>
      <vt:lpstr>Пр 6 источ 23-25</vt:lpstr>
      <vt:lpstr>Пр7 внутр заимст23-25</vt:lpstr>
      <vt:lpstr>пр 8 гарантии </vt:lpstr>
      <vt:lpstr>Пр9  капы </vt:lpstr>
      <vt:lpstr>Лист1</vt:lpstr>
      <vt:lpstr>'Пр.5 Кап.ремонт авт.дорог'!Область_печати</vt:lpstr>
      <vt:lpstr>'Прил 2'!Область_печати</vt:lpstr>
      <vt:lpstr>'Прил 3'!Область_печати</vt:lpstr>
      <vt:lpstr>'Прил4   '!Область_печати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1111</cp:lastModifiedBy>
  <cp:lastPrinted>2022-12-14T10:57:22Z</cp:lastPrinted>
  <dcterms:created xsi:type="dcterms:W3CDTF">2022-11-07T07:07:02Z</dcterms:created>
  <dcterms:modified xsi:type="dcterms:W3CDTF">2022-12-14T10:58:45Z</dcterms:modified>
</cp:coreProperties>
</file>